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\OneDrive\Área de Trabalho\"/>
    </mc:Choice>
  </mc:AlternateContent>
  <xr:revisionPtr revIDLastSave="0" documentId="13_ncr:1_{019C3A9F-559D-42A0-B88E-1B50140990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çamento Sintético" sheetId="1" r:id="rId1"/>
    <sheet name="Planilha1" sheetId="2" r:id="rId2"/>
  </sheets>
  <externalReferences>
    <externalReference r:id="rId3"/>
  </externalReferences>
  <definedNames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3" i="1" l="1"/>
  <c r="O316" i="1"/>
  <c r="O317" i="1"/>
  <c r="O318" i="1"/>
  <c r="O319" i="1"/>
  <c r="O320" i="1"/>
  <c r="O321" i="1"/>
  <c r="O315" i="1"/>
  <c r="O302" i="1"/>
  <c r="O303" i="1"/>
  <c r="O304" i="1"/>
  <c r="O305" i="1"/>
  <c r="O306" i="1"/>
  <c r="O307" i="1"/>
  <c r="O308" i="1"/>
  <c r="O309" i="1"/>
  <c r="O310" i="1"/>
  <c r="O311" i="1"/>
  <c r="O312" i="1"/>
  <c r="O301" i="1"/>
  <c r="O297" i="1"/>
  <c r="O298" i="1"/>
  <c r="O299" i="1"/>
  <c r="O296" i="1"/>
  <c r="O292" i="1"/>
  <c r="O293" i="1"/>
  <c r="O294" i="1"/>
  <c r="O291" i="1"/>
  <c r="O289" i="1"/>
  <c r="O288" i="1"/>
  <c r="O285" i="1"/>
  <c r="O286" i="1"/>
  <c r="O284" i="1"/>
  <c r="O282" i="1"/>
  <c r="O280" i="1"/>
  <c r="O279" i="1"/>
  <c r="O277" i="1"/>
  <c r="O268" i="1"/>
  <c r="O269" i="1"/>
  <c r="O270" i="1"/>
  <c r="O271" i="1"/>
  <c r="O272" i="1"/>
  <c r="O273" i="1"/>
  <c r="O274" i="1"/>
  <c r="O275" i="1"/>
  <c r="O276" i="1"/>
  <c r="O267" i="1"/>
  <c r="O262" i="1"/>
  <c r="O263" i="1"/>
  <c r="O264" i="1"/>
  <c r="O261" i="1"/>
  <c r="O250" i="1"/>
  <c r="O251" i="1"/>
  <c r="O252" i="1"/>
  <c r="O253" i="1"/>
  <c r="O254" i="1"/>
  <c r="O255" i="1"/>
  <c r="O256" i="1"/>
  <c r="O257" i="1"/>
  <c r="O258" i="1"/>
  <c r="O259" i="1"/>
  <c r="O249" i="1"/>
  <c r="O243" i="1"/>
  <c r="O244" i="1"/>
  <c r="O245" i="1"/>
  <c r="O246" i="1"/>
  <c r="O247" i="1"/>
  <c r="O242" i="1"/>
  <c r="O235" i="1"/>
  <c r="O236" i="1"/>
  <c r="O237" i="1"/>
  <c r="O238" i="1"/>
  <c r="O239" i="1"/>
  <c r="O240" i="1"/>
  <c r="O234" i="1"/>
  <c r="O228" i="1"/>
  <c r="O229" i="1"/>
  <c r="O230" i="1"/>
  <c r="O231" i="1"/>
  <c r="O232" i="1"/>
  <c r="O217" i="1"/>
  <c r="O218" i="1"/>
  <c r="O219" i="1"/>
  <c r="O220" i="1"/>
  <c r="O221" i="1"/>
  <c r="O222" i="1"/>
  <c r="O223" i="1"/>
  <c r="O224" i="1"/>
  <c r="O225" i="1"/>
  <c r="O226" i="1"/>
  <c r="O216" i="1"/>
  <c r="O211" i="1"/>
  <c r="O212" i="1"/>
  <c r="O213" i="1"/>
  <c r="O214" i="1"/>
  <c r="O210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179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57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25" i="1"/>
  <c r="O117" i="1"/>
  <c r="O118" i="1"/>
  <c r="O119" i="1"/>
  <c r="O120" i="1"/>
  <c r="O121" i="1"/>
  <c r="O122" i="1"/>
  <c r="O123" i="1"/>
  <c r="O115" i="1"/>
  <c r="O114" i="1"/>
  <c r="O105" i="1"/>
  <c r="O106" i="1"/>
  <c r="O107" i="1"/>
  <c r="O108" i="1"/>
  <c r="O109" i="1"/>
  <c r="O110" i="1"/>
  <c r="O111" i="1"/>
  <c r="O104" i="1"/>
  <c r="O102" i="1"/>
  <c r="O95" i="1"/>
  <c r="O96" i="1"/>
  <c r="O97" i="1"/>
  <c r="O98" i="1"/>
  <c r="O99" i="1"/>
  <c r="O94" i="1"/>
  <c r="O87" i="1"/>
  <c r="O88" i="1"/>
  <c r="O89" i="1"/>
  <c r="O90" i="1"/>
  <c r="O91" i="1"/>
  <c r="O92" i="1"/>
  <c r="O76" i="1"/>
  <c r="O77" i="1"/>
  <c r="O78" i="1"/>
  <c r="O79" i="1"/>
  <c r="O80" i="1"/>
  <c r="O81" i="1"/>
  <c r="O82" i="1"/>
  <c r="O83" i="1"/>
  <c r="O84" i="1"/>
  <c r="O85" i="1"/>
  <c r="O66" i="1"/>
  <c r="O67" i="1"/>
  <c r="O68" i="1"/>
  <c r="O69" i="1"/>
  <c r="O70" i="1"/>
  <c r="O71" i="1"/>
  <c r="O72" i="1"/>
  <c r="O73" i="1"/>
  <c r="O64" i="1"/>
  <c r="O60" i="1"/>
  <c r="O61" i="1"/>
  <c r="O62" i="1"/>
  <c r="O59" i="1"/>
  <c r="O57" i="1"/>
  <c r="O56" i="1"/>
  <c r="O43" i="1"/>
  <c r="O44" i="1"/>
  <c r="O45" i="1"/>
  <c r="O46" i="1"/>
  <c r="O47" i="1"/>
  <c r="O48" i="1"/>
  <c r="O49" i="1"/>
  <c r="O50" i="1"/>
  <c r="O51" i="1"/>
  <c r="O52" i="1"/>
  <c r="O53" i="1"/>
  <c r="O54" i="1"/>
  <c r="O42" i="1"/>
  <c r="O40" i="1"/>
  <c r="O35" i="1"/>
  <c r="O36" i="1"/>
  <c r="O37" i="1"/>
  <c r="O38" i="1"/>
  <c r="O34" i="1"/>
  <c r="O32" i="1"/>
  <c r="O25" i="1"/>
  <c r="O26" i="1"/>
  <c r="O27" i="1"/>
  <c r="O28" i="1"/>
  <c r="O29" i="1"/>
  <c r="O30" i="1"/>
  <c r="O24" i="1"/>
  <c r="O21" i="1"/>
  <c r="O19" i="1"/>
  <c r="O13" i="1"/>
  <c r="O14" i="1"/>
  <c r="O15" i="1"/>
  <c r="O16" i="1"/>
  <c r="O12" i="1"/>
  <c r="O75" i="1" l="1"/>
  <c r="O31" i="1"/>
  <c r="O55" i="1"/>
  <c r="O322" i="1"/>
  <c r="C47" i="2" s="1"/>
  <c r="O278" i="1"/>
  <c r="O281" i="1"/>
  <c r="O18" i="1"/>
  <c r="O39" i="1"/>
  <c r="O287" i="1"/>
  <c r="O23" i="1"/>
  <c r="O58" i="1"/>
  <c r="O93" i="1"/>
  <c r="C21" i="2" s="1"/>
  <c r="O103" i="1"/>
  <c r="O215" i="1"/>
  <c r="O233" i="1"/>
  <c r="O248" i="1"/>
  <c r="O266" i="1"/>
  <c r="O314" i="1"/>
  <c r="O313" i="1" s="1"/>
  <c r="O113" i="1"/>
  <c r="O112" i="1" s="1"/>
  <c r="O156" i="1"/>
  <c r="C31" i="2" s="1"/>
  <c r="O33" i="1"/>
  <c r="O124" i="1"/>
  <c r="C29" i="2" s="1"/>
  <c r="O178" i="1"/>
  <c r="C33" i="2" s="1"/>
  <c r="O209" i="1"/>
  <c r="O241" i="1"/>
  <c r="O283" i="1"/>
  <c r="O290" i="1"/>
  <c r="O295" i="1"/>
  <c r="C41" i="2" s="1"/>
  <c r="O300" i="1"/>
  <c r="C43" i="2" s="1"/>
  <c r="O41" i="1"/>
  <c r="O227" i="1"/>
  <c r="O260" i="1"/>
  <c r="C37" i="2" s="1"/>
  <c r="O116" i="1"/>
  <c r="C27" i="2" s="1"/>
  <c r="O101" i="1"/>
  <c r="O86" i="1"/>
  <c r="O65" i="1"/>
  <c r="C17" i="2" s="1"/>
  <c r="O63" i="1"/>
  <c r="C15" i="2" s="1"/>
  <c r="O11" i="1"/>
  <c r="C9" i="2" l="1"/>
  <c r="E10" i="2" s="1"/>
  <c r="C45" i="2"/>
  <c r="L46" i="2" s="1"/>
  <c r="K48" i="2"/>
  <c r="L48" i="2"/>
  <c r="K44" i="2"/>
  <c r="F44" i="2"/>
  <c r="G44" i="2"/>
  <c r="L44" i="2"/>
  <c r="K34" i="2"/>
  <c r="H34" i="2"/>
  <c r="I34" i="2"/>
  <c r="J34" i="2"/>
  <c r="O22" i="1"/>
  <c r="C13" i="2" s="1"/>
  <c r="J18" i="2"/>
  <c r="G18" i="2"/>
  <c r="I18" i="2"/>
  <c r="H18" i="2"/>
  <c r="L22" i="2"/>
  <c r="K22" i="2"/>
  <c r="J22" i="2"/>
  <c r="I32" i="2"/>
  <c r="K32" i="2"/>
  <c r="H32" i="2"/>
  <c r="L42" i="2"/>
  <c r="K42" i="2"/>
  <c r="I28" i="2"/>
  <c r="G28" i="2"/>
  <c r="K28" i="2"/>
  <c r="H28" i="2"/>
  <c r="J28" i="2"/>
  <c r="L38" i="2"/>
  <c r="I38" i="2"/>
  <c r="H38" i="2"/>
  <c r="O208" i="1"/>
  <c r="C35" i="2" s="1"/>
  <c r="K30" i="2"/>
  <c r="J30" i="2"/>
  <c r="F16" i="2"/>
  <c r="H16" i="2"/>
  <c r="G16" i="2"/>
  <c r="C25" i="2"/>
  <c r="O100" i="1"/>
  <c r="C23" i="2" s="1"/>
  <c r="O265" i="1"/>
  <c r="C39" i="2" s="1"/>
  <c r="O74" i="1"/>
  <c r="C19" i="2" s="1"/>
  <c r="K46" i="2" l="1"/>
  <c r="E46" i="2"/>
  <c r="E50" i="2" s="1"/>
  <c r="F46" i="2"/>
  <c r="J14" i="2"/>
  <c r="H14" i="2"/>
  <c r="I14" i="2"/>
  <c r="J36" i="2"/>
  <c r="K36" i="2"/>
  <c r="G36" i="2"/>
  <c r="H36" i="2"/>
  <c r="I36" i="2"/>
  <c r="L36" i="2"/>
  <c r="F36" i="2"/>
  <c r="K24" i="2"/>
  <c r="H24" i="2"/>
  <c r="J24" i="2"/>
  <c r="I24" i="2"/>
  <c r="F24" i="2"/>
  <c r="G24" i="2"/>
  <c r="K20" i="2"/>
  <c r="L20" i="2"/>
  <c r="I20" i="2"/>
  <c r="H20" i="2"/>
  <c r="J20" i="2"/>
  <c r="G20" i="2"/>
  <c r="K40" i="2"/>
  <c r="L40" i="2"/>
  <c r="I26" i="2"/>
  <c r="J26" i="2"/>
  <c r="K26" i="2"/>
  <c r="F50" i="2" l="1"/>
  <c r="L50" i="2"/>
  <c r="E52" i="2"/>
  <c r="F52" i="2" l="1"/>
  <c r="O20" i="1"/>
  <c r="O17" i="1" s="1"/>
  <c r="O325" i="1" s="1"/>
  <c r="P264" i="1" l="1"/>
  <c r="P257" i="1"/>
  <c r="P303" i="1"/>
  <c r="P151" i="1"/>
  <c r="P202" i="1"/>
  <c r="P195" i="1"/>
  <c r="P90" i="1"/>
  <c r="P244" i="1"/>
  <c r="P143" i="1"/>
  <c r="P168" i="1"/>
  <c r="P194" i="1"/>
  <c r="P12" i="1"/>
  <c r="P199" i="1"/>
  <c r="P42" i="1"/>
  <c r="P106" i="1"/>
  <c r="P223" i="1"/>
  <c r="P158" i="1"/>
  <c r="P95" i="1"/>
  <c r="P218" i="1"/>
  <c r="P60" i="1"/>
  <c r="P162" i="1"/>
  <c r="P238" i="1"/>
  <c r="P130" i="1"/>
  <c r="P299" i="1"/>
  <c r="P291" i="1"/>
  <c r="P163" i="1"/>
  <c r="P154" i="1"/>
  <c r="P267" i="1"/>
  <c r="C11" i="2"/>
  <c r="C50" i="2" s="1"/>
  <c r="F51" i="2" l="1"/>
  <c r="E51" i="2"/>
  <c r="L51" i="2"/>
  <c r="P319" i="1"/>
  <c r="P236" i="1"/>
  <c r="P157" i="1"/>
  <c r="P34" i="1"/>
  <c r="P129" i="1"/>
  <c r="P173" i="1"/>
  <c r="P88" i="1"/>
  <c r="P79" i="1"/>
  <c r="P92" i="1"/>
  <c r="P38" i="1"/>
  <c r="P185" i="1"/>
  <c r="P35" i="1"/>
  <c r="P51" i="1"/>
  <c r="P211" i="1"/>
  <c r="P27" i="1"/>
  <c r="P72" i="1"/>
  <c r="P104" i="1"/>
  <c r="P292" i="1"/>
  <c r="P15" i="1"/>
  <c r="P127" i="1"/>
  <c r="P66" i="1"/>
  <c r="P69" i="1"/>
  <c r="P84" i="1"/>
  <c r="P19" i="1"/>
  <c r="P18" i="1" s="1"/>
  <c r="P270" i="1"/>
  <c r="P315" i="1"/>
  <c r="P204" i="1"/>
  <c r="P320" i="1"/>
  <c r="P114" i="1"/>
  <c r="P113" i="1" s="1"/>
  <c r="P112" i="1" s="1"/>
  <c r="P97" i="1"/>
  <c r="P306" i="1"/>
  <c r="P197" i="1"/>
  <c r="P152" i="1"/>
  <c r="P167" i="1"/>
  <c r="P229" i="1"/>
  <c r="P245" i="1"/>
  <c r="P309" i="1"/>
  <c r="P37" i="1"/>
  <c r="P261" i="1"/>
  <c r="P302" i="1"/>
  <c r="P231" i="1"/>
  <c r="P94" i="1"/>
  <c r="P53" i="1"/>
  <c r="P133" i="1"/>
  <c r="P206" i="1"/>
  <c r="P249" i="1"/>
  <c r="P77" i="1"/>
  <c r="P131" i="1"/>
  <c r="P304" i="1"/>
  <c r="P155" i="1"/>
  <c r="P308" i="1"/>
  <c r="P126" i="1"/>
  <c r="P48" i="1"/>
  <c r="P36" i="1"/>
  <c r="P43" i="1"/>
  <c r="P256" i="1"/>
  <c r="P70" i="1"/>
  <c r="P288" i="1"/>
  <c r="P240" i="1"/>
  <c r="P246" i="1"/>
  <c r="P50" i="1"/>
  <c r="P268" i="1"/>
  <c r="P263" i="1"/>
  <c r="P275" i="1"/>
  <c r="P251" i="1"/>
  <c r="P73" i="1"/>
  <c r="P147" i="1"/>
  <c r="P172" i="1"/>
  <c r="P226" i="1"/>
  <c r="P191" i="1"/>
  <c r="P232" i="1"/>
  <c r="P298" i="1"/>
  <c r="P107" i="1"/>
  <c r="P258" i="1"/>
  <c r="P234" i="1"/>
  <c r="P284" i="1"/>
  <c r="P280" i="1"/>
  <c r="P189" i="1"/>
  <c r="P89" i="1"/>
  <c r="P301" i="1"/>
  <c r="P40" i="1"/>
  <c r="P39" i="1" s="1"/>
  <c r="P64" i="1"/>
  <c r="P63" i="1" s="1"/>
  <c r="P177" i="1"/>
  <c r="P259" i="1"/>
  <c r="P272" i="1"/>
  <c r="P243" i="1"/>
  <c r="P216" i="1"/>
  <c r="P145" i="1"/>
  <c r="P220" i="1"/>
  <c r="P96" i="1"/>
  <c r="P46" i="1"/>
  <c r="P190" i="1"/>
  <c r="P28" i="1"/>
  <c r="P24" i="1"/>
  <c r="P294" i="1"/>
  <c r="P321" i="1"/>
  <c r="P30" i="1"/>
  <c r="P228" i="1"/>
  <c r="P273" i="1"/>
  <c r="P83" i="1"/>
  <c r="P80" i="1"/>
  <c r="P255" i="1"/>
  <c r="P184" i="1"/>
  <c r="P207" i="1"/>
  <c r="P239" i="1"/>
  <c r="P271" i="1"/>
  <c r="P212" i="1"/>
  <c r="P153" i="1"/>
  <c r="P140" i="1"/>
  <c r="P237" i="1"/>
  <c r="P186" i="1"/>
  <c r="P183" i="1"/>
  <c r="P187" i="1"/>
  <c r="P242" i="1"/>
  <c r="P68" i="1"/>
  <c r="P274" i="1"/>
  <c r="P87" i="1"/>
  <c r="P286" i="1"/>
  <c r="P85" i="1"/>
  <c r="P169" i="1"/>
  <c r="P175" i="1"/>
  <c r="P138" i="1"/>
  <c r="P318" i="1"/>
  <c r="P62" i="1"/>
  <c r="P192" i="1"/>
  <c r="P285" i="1"/>
  <c r="P160" i="1"/>
  <c r="P45" i="1"/>
  <c r="P165" i="1"/>
  <c r="P122" i="1"/>
  <c r="P105" i="1"/>
  <c r="P200" i="1"/>
  <c r="P176" i="1"/>
  <c r="P108" i="1"/>
  <c r="P317" i="1"/>
  <c r="P76" i="1"/>
  <c r="P142" i="1"/>
  <c r="P111" i="1"/>
  <c r="P32" i="1"/>
  <c r="P31" i="1" s="1"/>
  <c r="P54" i="1"/>
  <c r="P182" i="1"/>
  <c r="P276" i="1"/>
  <c r="P82" i="1"/>
  <c r="P198" i="1"/>
  <c r="P225" i="1"/>
  <c r="P59" i="1"/>
  <c r="P29" i="1"/>
  <c r="P224" i="1"/>
  <c r="P150" i="1"/>
  <c r="P252" i="1"/>
  <c r="P52" i="1"/>
  <c r="P148" i="1"/>
  <c r="P26" i="1"/>
  <c r="P136" i="1"/>
  <c r="P196" i="1"/>
  <c r="P120" i="1"/>
  <c r="P110" i="1"/>
  <c r="P125" i="1"/>
  <c r="P144" i="1"/>
  <c r="P91" i="1"/>
  <c r="P262" i="1"/>
  <c r="P57" i="1"/>
  <c r="P217" i="1"/>
  <c r="P47" i="1"/>
  <c r="P289" i="1"/>
  <c r="P119" i="1"/>
  <c r="P310" i="1"/>
  <c r="P115" i="1"/>
  <c r="P161" i="1"/>
  <c r="P21" i="1"/>
  <c r="P20" i="1" s="1"/>
  <c r="P250" i="1"/>
  <c r="P311" i="1"/>
  <c r="P253" i="1"/>
  <c r="P188" i="1"/>
  <c r="P221" i="1"/>
  <c r="P102" i="1"/>
  <c r="P101" i="1" s="1"/>
  <c r="P109" i="1"/>
  <c r="P222" i="1"/>
  <c r="P123" i="1"/>
  <c r="P171" i="1"/>
  <c r="P305" i="1"/>
  <c r="P25" i="1"/>
  <c r="P44" i="1"/>
  <c r="P98" i="1"/>
  <c r="P179" i="1"/>
  <c r="P56" i="1"/>
  <c r="P235" i="1"/>
  <c r="P323" i="1"/>
  <c r="P322" i="1" s="1"/>
  <c r="P164" i="1"/>
  <c r="P277" i="1"/>
  <c r="P297" i="1"/>
  <c r="P81" i="1"/>
  <c r="P210" i="1"/>
  <c r="P49" i="1"/>
  <c r="P269" i="1"/>
  <c r="P296" i="1"/>
  <c r="P295" i="1" s="1"/>
  <c r="P117" i="1"/>
  <c r="P170" i="1"/>
  <c r="P159" i="1"/>
  <c r="P135" i="1"/>
  <c r="P219" i="1"/>
  <c r="P132" i="1"/>
  <c r="P279" i="1"/>
  <c r="P118" i="1"/>
  <c r="P254" i="1"/>
  <c r="P121" i="1"/>
  <c r="P14" i="1"/>
  <c r="P67" i="1"/>
  <c r="P312" i="1"/>
  <c r="P180" i="1"/>
  <c r="P128" i="1"/>
  <c r="P13" i="1"/>
  <c r="P193" i="1"/>
  <c r="P134" i="1"/>
  <c r="P247" i="1"/>
  <c r="P282" i="1"/>
  <c r="P281" i="1" s="1"/>
  <c r="P205" i="1"/>
  <c r="P316" i="1"/>
  <c r="P214" i="1"/>
  <c r="P141" i="1"/>
  <c r="P16" i="1"/>
  <c r="P307" i="1"/>
  <c r="P201" i="1"/>
  <c r="P71" i="1"/>
  <c r="P78" i="1"/>
  <c r="P203" i="1"/>
  <c r="P166" i="1"/>
  <c r="P61" i="1"/>
  <c r="P230" i="1"/>
  <c r="P213" i="1"/>
  <c r="P139" i="1"/>
  <c r="P137" i="1"/>
  <c r="P181" i="1"/>
  <c r="P99" i="1"/>
  <c r="P149" i="1"/>
  <c r="P293" i="1"/>
  <c r="P146" i="1"/>
  <c r="P174" i="1"/>
  <c r="K12" i="2"/>
  <c r="J12" i="2"/>
  <c r="G12" i="2"/>
  <c r="G50" i="2" s="1"/>
  <c r="I12" i="2"/>
  <c r="H12" i="2"/>
  <c r="P290" i="1" l="1"/>
  <c r="P55" i="1"/>
  <c r="P58" i="1"/>
  <c r="P278" i="1"/>
  <c r="H50" i="2"/>
  <c r="H51" i="2" s="1"/>
  <c r="P75" i="1"/>
  <c r="P283" i="1"/>
  <c r="P233" i="1"/>
  <c r="P41" i="1"/>
  <c r="P11" i="1"/>
  <c r="I50" i="2"/>
  <c r="I51" i="2" s="1"/>
  <c r="P266" i="1"/>
  <c r="J50" i="2"/>
  <c r="J51" i="2" s="1"/>
  <c r="K50" i="2"/>
  <c r="K51" i="2" s="1"/>
  <c r="P23" i="1"/>
  <c r="P215" i="1"/>
  <c r="P209" i="1"/>
  <c r="P178" i="1"/>
  <c r="P241" i="1"/>
  <c r="P248" i="1"/>
  <c r="P300" i="1"/>
  <c r="P314" i="1"/>
  <c r="P313" i="1" s="1"/>
  <c r="P33" i="1"/>
  <c r="P260" i="1"/>
  <c r="P156" i="1"/>
  <c r="P65" i="1"/>
  <c r="P124" i="1"/>
  <c r="P227" i="1"/>
  <c r="P287" i="1"/>
  <c r="P93" i="1"/>
  <c r="P116" i="1"/>
  <c r="P86" i="1"/>
  <c r="P103" i="1"/>
  <c r="P100" i="1" s="1"/>
  <c r="P17" i="1"/>
  <c r="G51" i="2"/>
  <c r="G52" i="2"/>
  <c r="H52" i="2" l="1"/>
  <c r="I52" i="2" s="1"/>
  <c r="J52" i="2" s="1"/>
  <c r="K52" i="2" s="1"/>
  <c r="L52" i="2" s="1"/>
  <c r="P208" i="1"/>
  <c r="P74" i="1"/>
  <c r="P265" i="1"/>
  <c r="P22" i="1"/>
</calcChain>
</file>

<file path=xl/sharedStrings.xml><?xml version="1.0" encoding="utf-8"?>
<sst xmlns="http://schemas.openxmlformats.org/spreadsheetml/2006/main" count="2439" uniqueCount="1197">
  <si>
    <t>SERVIÇOS PRELIMINARES</t>
  </si>
  <si>
    <t xml:space="preserve"> 74209/001 </t>
  </si>
  <si>
    <t>SINAPI</t>
  </si>
  <si>
    <t>PLACA DE OBRA EM CHAPA DE ACO GALVANIZADO</t>
  </si>
  <si>
    <t>m²</t>
  </si>
  <si>
    <t xml:space="preserve"> C2851 </t>
  </si>
  <si>
    <t>SEINFRA</t>
  </si>
  <si>
    <t>INSTALAÇÕES PROVISÓRIAS DE ÁGUA</t>
  </si>
  <si>
    <t>UN</t>
  </si>
  <si>
    <t xml:space="preserve"> 73960/001 </t>
  </si>
  <si>
    <t>INSTAL/LIGACAO PROVISORIA ELETRICA BAIXA TENSAO P/CANT OBRA OBRA,M3-CHAVE 100A CARGA 3KWH,20CV EXCL FORN MEDIDOR</t>
  </si>
  <si>
    <t xml:space="preserve"> C2849 </t>
  </si>
  <si>
    <t>INSTALAÇÕES PROVISÓRIAS DE ESGOTO</t>
  </si>
  <si>
    <t xml:space="preserve"> 73805/001 </t>
  </si>
  <si>
    <t>BARRACAO DE OBRA PARA ALOJAMENTO/ESCRITORIO, PISO EM PINHO 3A, PAREDES EM COMPENSADO 10MM, COBERTURA EM TELHA FIBROCIMENTO 6MM, INCLUSO INSTALACOES ELETRICAS E ESQUADRIAS. REAPROVEITADO 5 VEZES</t>
  </si>
  <si>
    <t>M</t>
  </si>
  <si>
    <t>m³</t>
  </si>
  <si>
    <t>SISTEMA DE VEDAÇÃO VERTICAL INTERNO E EXTERNO (PAREDES)</t>
  </si>
  <si>
    <t>ELEMENTOS VAZADOS</t>
  </si>
  <si>
    <t xml:space="preserve"> 73937/004 </t>
  </si>
  <si>
    <t>COBOGO DE CONCRETO (ELEMENTO VAZADO), 6X29X29CM, ASSENTADO COM ARGAMASSA TRACO 1:7 (CIMENTO E AREIA)</t>
  </si>
  <si>
    <t>ALVENARIA DE VEDAÇÃO</t>
  </si>
  <si>
    <t xml:space="preserve"> 79627 </t>
  </si>
  <si>
    <t>DIVISORIA EM GRANITO BRANCO POLIDO, ESP = 3CM, ASSENTADO COM ARGAMASSA TRACO 1:4, ARREMATE EM CIMENTO BRANCO, EXCLUSIVE
FERRAGENS</t>
  </si>
  <si>
    <t>ESQUADRIAS</t>
  </si>
  <si>
    <t>PORTAS DE MADEIRA</t>
  </si>
  <si>
    <t xml:space="preserve"> 73910/003 </t>
  </si>
  <si>
    <t>PORTA DE MADEIRA COMPENSADA LISA PARA PINTURA, 70X210X3,5CM, INCLUSO ADUELA 2A, ALIZAR 2A E DOBRADICAS</t>
  </si>
  <si>
    <t xml:space="preserve"> 73906/003 </t>
  </si>
  <si>
    <t>PORTA DE MADEIRA TIPO VENEZIANA 1A, 80X210X3CM, INCLUSO ADUELA 1A, ALIZAR 1A E DOBRADICAS COM ANEIS</t>
  </si>
  <si>
    <t xml:space="preserve"> 73910/005 </t>
  </si>
  <si>
    <t>PORTA DE MADEIRA COMPENSADA LISA PARA PINTURA, 80X210X3,5CM, INCLUSO ADUELA 2A, ALIZAR 2A E DOBRADICAS</t>
  </si>
  <si>
    <t xml:space="preserve"> 8410 </t>
  </si>
  <si>
    <t>ORSE</t>
  </si>
  <si>
    <t>Porta em madeira compensada (canela), lisa, semi-ca, 0.60 x 1.80 m, p/pintura, inclusive ferragens (livre/ocupado), exclusive batente, para uso em divisrias granito ou marmore</t>
  </si>
  <si>
    <t>un</t>
  </si>
  <si>
    <t>CHAPA METÁLICA PLANA RESISTENTE A IMPACTOS 14GSG 1,95MM; NAS PORTAS PM1, PM2 E PM4</t>
  </si>
  <si>
    <t>FERRAGENS E ACESSÓRIOS</t>
  </si>
  <si>
    <t xml:space="preserve"> 74070/003 </t>
  </si>
  <si>
    <t>FECHADURA DE EMBUTIR COMPLETA, PARA PORTAS INTERNAS, PADRAO DE
ACABAMENTO POPULAR</t>
  </si>
  <si>
    <t>PORTAS EM ALUMÍNIO</t>
  </si>
  <si>
    <t xml:space="preserve"> 74071/002 </t>
  </si>
  <si>
    <t>PORTA DE ABRIR EM ALUMINIO TIPO VENEZIANA, COM GUARNICAO</t>
  </si>
  <si>
    <t xml:space="preserve"> 68050 </t>
  </si>
  <si>
    <t>PORTA DE CORRER EM ALUMINIO, COM DUAS FOLHAS PARA VIDRO, INCLUSO
GUARNICAO E VIDRO LISO INCOLOR</t>
  </si>
  <si>
    <t>PORTAS DE VIDRO - PV</t>
  </si>
  <si>
    <t xml:space="preserve"> 102185 </t>
  </si>
  <si>
    <t>PORTA DE ABRIR COM MOLA HIDRÁULICA, EM VIDRO TEMPERADO, 2 FOLHAS DE 90X210 CM, ESPESSURA DD 10MM, INCLUSIVE ACESSÓRIOS. AF_01/2021</t>
  </si>
  <si>
    <t>JANELAS DE ALUMÍNIO - JA</t>
  </si>
  <si>
    <t xml:space="preserve"> 68052 </t>
  </si>
  <si>
    <t>JANELA BASCULANTE DE ALUMINIO</t>
  </si>
  <si>
    <t xml:space="preserve"> 85010 </t>
  </si>
  <si>
    <t>CAIXILHO FIXO, DE ALUMINIO, PARA VIDRO</t>
  </si>
  <si>
    <t xml:space="preserve"> 73809/001 </t>
  </si>
  <si>
    <t>JANELA DE ALUMINIO TIPO MAXIM AR, INCLUSO GUARNICOES E VIDRO
FANTASIA</t>
  </si>
  <si>
    <t>Tela de nylon de proteção- fixada na esquadria</t>
  </si>
  <si>
    <t>VIDROS</t>
  </si>
  <si>
    <t xml:space="preserve"> 72118 </t>
  </si>
  <si>
    <t>VIDRO TEMPERADO INCOLOR, ESPESSURA 6MM, FORNECIMENTO E INSTALACAO, INCLUSIVE MASSA PARA VEDACAO</t>
  </si>
  <si>
    <t xml:space="preserve"> 85005 </t>
  </si>
  <si>
    <t>ESPELHO CRISTAL, ESPESSURA 4MM, COM PARAFUSOS DE FIXACAO, SEM
MOLDURA</t>
  </si>
  <si>
    <t>ESQUADRIA - GRADIL METÁLICO</t>
  </si>
  <si>
    <t>Chapa de aço perfurada, inclusive pintura - fornecimento e instalação</t>
  </si>
  <si>
    <t xml:space="preserve"> 68054 </t>
  </si>
  <si>
    <t>PORTAO DE FERRO EM CHAPA GALVANIZADA PLANA 14 GSG</t>
  </si>
  <si>
    <t xml:space="preserve"> C4397 </t>
  </si>
  <si>
    <t>PORTÃO DE ALUMÍNIO EM TUBOS DE 20 mm (FORNECIMENTO E MONTAGEM)</t>
  </si>
  <si>
    <t>SISTEMAS DE COBERTURA</t>
  </si>
  <si>
    <t xml:space="preserve"> 71623 </t>
  </si>
  <si>
    <t>CHAPIM DE CONCRETO APARENTE COM ACABAMENTO DESEMPENADO, FORMA DE COMPENSADO PLASTIFICADO (MADEIRIT) DE 14 X 10 CM, FUNDIDO NO
LOCAL.</t>
  </si>
  <si>
    <t>REVESTIMENTOS INTERNOS E EXTERNOS</t>
  </si>
  <si>
    <t xml:space="preserve"> 87272 </t>
  </si>
  <si>
    <t>REVESTIMENTO CERÂMICO PARA PAREDES INTERNAS COM PLACAS TIPO GRÊS OU SEMI-GRÊS DE DIMENSÕES 33X45 CM APLICADAS EM AMBIENTES DE ÁREA MENOR QUE 5 M² NA ALTURA INTEIRA DAS PAREDES. AF_06/2014</t>
  </si>
  <si>
    <t xml:space="preserve"> 87267 </t>
  </si>
  <si>
    <t>REVESTIMENTO CERÂMICO PARA PAREDES INTERNAS COM PLACAS TIPO GRÊS OU SEMI-GRÊS DE DIMENSÕES 20X20 CM APLICADAS EM AMBIENTES DE ÁREA MAIOR QUE 5 M² A MEIA ALTURA DAS PAREDES. AF_06/2014</t>
  </si>
  <si>
    <t xml:space="preserve"> 73886/001 </t>
  </si>
  <si>
    <t>RODAPE EM MADEIRA, ALTURA 7CM, FIXADO EM PECAS DE MADEIRA</t>
  </si>
  <si>
    <t xml:space="preserve"> C4294 </t>
  </si>
  <si>
    <t>FORRO DE GESSO ACARTONADO ESTRUTURADO - FORNECIMENTO E MONTAGEM</t>
  </si>
  <si>
    <t xml:space="preserve"> 96115 </t>
  </si>
  <si>
    <t>FORRO DE FIBRA MINERAL, PARA AMBIENTES COMERCIAIS, INCLUSIVE ESTRUTURA DE FIXAÇÃO. AF_05/2017_P</t>
  </si>
  <si>
    <t>SISTEMAS DE PISOS INTERNOS E EXTERNOS (PAVIMENTAÇÃO)</t>
  </si>
  <si>
    <t>PAVIMENTAÇÃO INTERNA</t>
  </si>
  <si>
    <t xml:space="preserve"> 72815 </t>
  </si>
  <si>
    <t>APLICACAO DE TINTA A BASE DE EPOXI SOBRE PISO</t>
  </si>
  <si>
    <t xml:space="preserve"> 87251 </t>
  </si>
  <si>
    <t>REVESTIMENTO CERÂMICO PARA PISO COM PLACAS TIPO GRÊS DE DIMENSÕES
45X45 CM APLICADA EM AMBIENTES DE ÁREA MAIOR QUE 10 M2. AF_06/2014</t>
  </si>
  <si>
    <t xml:space="preserve"> 87257 </t>
  </si>
  <si>
    <t>REVESTIMENTO CERÂMICO PARA PISO COM PLACAS TIPO GRÊS DE DIMENSÕES
60X60 CM APLICADA EM AMBIENTES DE ÁREA MAIOR QUE 10 M2. AF_06/2014</t>
  </si>
  <si>
    <t xml:space="preserve"> 72185 </t>
  </si>
  <si>
    <t>PISO VINILICO SEMIFLEXIVEL PADRAO LISO, ESPESSURA 2MM, FIXADO COM
COLA</t>
  </si>
  <si>
    <t xml:space="preserve"> C4623 </t>
  </si>
  <si>
    <t>PISO PODOTÁTIL INTERNO EM BORRACHA 30x30cm ASSENTAMENTO COM COLA VINIL (FORNECIMENTO E ASSENTAMENTO)</t>
  </si>
  <si>
    <t xml:space="preserve"> 72189 </t>
  </si>
  <si>
    <t>RODAPE VINILICO ALTURA 5CM, ESPESSURA 1MM, FIXADO COM COLA</t>
  </si>
  <si>
    <t xml:space="preserve"> C2284 </t>
  </si>
  <si>
    <t>SOLEIRA DE GRANITO L= 15cm</t>
  </si>
  <si>
    <t xml:space="preserve"> C2285 </t>
  </si>
  <si>
    <t>SOLEIRA DE GRANITO L= 25cm</t>
  </si>
  <si>
    <t>PAVIMENTAÇÃO EXTERNA</t>
  </si>
  <si>
    <t xml:space="preserve"> 73764/004 </t>
  </si>
  <si>
    <t>PAVIMENTACAO EM BLOCOS DE CONCRETO SEXTAVADO, ESPESSURA 6,0 CM, FCK 35MPA, ASSENTADOS SOBRE COLCHAO DE AREIA.</t>
  </si>
  <si>
    <t xml:space="preserve"> C4624 </t>
  </si>
  <si>
    <t>PISO PODOTÁTIL EXTERNO EM PMC ESP. 3CM, ASSENTADO COM ARGAMASSA (FORNECIMENTO E ASSENTAMENTO)</t>
  </si>
  <si>
    <t xml:space="preserve"> 74223/001 </t>
  </si>
  <si>
    <t>MEIO-FIO (GUIA) DE CONCRETO PRE-MOLDADO, DIMENSÕES 12X15X30X100CM (FACE SUPERIORXFACE INFERIORXALTURAXCOMPRIMENTO),REJUNTADO C/ARGAMASSA 1:4 CIMENTO:AREIA, INCLUINDO ESCAVAÇÃO E REATERRO.</t>
  </si>
  <si>
    <t xml:space="preserve"> 73692 </t>
  </si>
  <si>
    <t>LASTRO DE AREIA MEDIA</t>
  </si>
  <si>
    <t xml:space="preserve"> 74236/001 </t>
  </si>
  <si>
    <t>PLANTIO DE GRAMA BATATAIS EM PLACAS</t>
  </si>
  <si>
    <t>PINTURA</t>
  </si>
  <si>
    <t xml:space="preserve"> C1207 </t>
  </si>
  <si>
    <t>EMASSAMENTO DE PAREDES EXTERNAS 2 DEMÃOS C/MASSA ACRÍLICA</t>
  </si>
  <si>
    <t xml:space="preserve"> 88489 </t>
  </si>
  <si>
    <t>APLICAÇÃO MANUAL DE PINTURA COM TINTA LÁTEX ACRÍLICA EM PAREDES,
DUAS DEMÃOS. AF_06/2014</t>
  </si>
  <si>
    <t xml:space="preserve"> 88486 </t>
  </si>
  <si>
    <t>APLICAÇÃO MANUAL DE PINTURA COM TINTA LÁTEX PVA EM TETO, DUAS
DEMÃOS. AF_06/2014</t>
  </si>
  <si>
    <t xml:space="preserve"> 74065/002 </t>
  </si>
  <si>
    <t>PINTURA ESMALTE ACETINADO PARA MADEIRA, DUAS DEMAOS, SOBRE FUNDO
NIVELADOR BRANCO</t>
  </si>
  <si>
    <t xml:space="preserve"> 74065/001 </t>
  </si>
  <si>
    <t>PINTURA ESMALTE FOSCO PARA MADEIRA, DUAS DEMAOS, SOBRE FUNDO
NIVELADOR BRANCO</t>
  </si>
  <si>
    <t xml:space="preserve"> 79460 </t>
  </si>
  <si>
    <t>PINTURA EPOXI, DUAS DEMAOS</t>
  </si>
  <si>
    <t>INSTALAÇÃO HIDRÁULICA</t>
  </si>
  <si>
    <t>TUBULAÇÕES E CONEXÕES DE PVC RÍGIDO</t>
  </si>
  <si>
    <t xml:space="preserve"> 89446 </t>
  </si>
  <si>
    <t>TUBO, PVC, SOLDÁVEL, DN 25MM, INSTALADO EM PRUMADA DE ÁGUA • FORNECIMENTO E INSTALAÇÃO. AF_12/2014_P</t>
  </si>
  <si>
    <t xml:space="preserve"> 89485 </t>
  </si>
  <si>
    <t>JOELHO 45 GRAUS, PVC, SOLDÁVEL, DN 25MM, INSTALADO EM PRUMADA DE ÁGUA • FORNECIMENTO E INSTALAÇÃO. AF_12/2014_P</t>
  </si>
  <si>
    <t xml:space="preserve"> 3706 </t>
  </si>
  <si>
    <t>Tubo de ligação em PVC para vaso sanitário, acabamento cromado, CIPLA ou similar</t>
  </si>
  <si>
    <t>REGISTROS</t>
  </si>
  <si>
    <t xml:space="preserve"> 3206 </t>
  </si>
  <si>
    <t>Registro tipo esfera em PVC c/borboleta, d = 1/2"</t>
  </si>
  <si>
    <t xml:space="preserve"> 74181/001 </t>
  </si>
  <si>
    <t>REGISTRO GAVETA 2" BRUTO LATAO - FORNECIMENTO E INSTALACAO</t>
  </si>
  <si>
    <t xml:space="preserve"> 74180/001 </t>
  </si>
  <si>
    <t>REGISTRO GAVETA 2.1/2" BRUTO LATAO - FORNECIMENTO E INSTALACAO</t>
  </si>
  <si>
    <t xml:space="preserve"> 74175/001 </t>
  </si>
  <si>
    <t>REGISTRO GAVETA 1" COM CANOPLA ACABAMENTO CROMADO SIMPLES -
FORNECIMENTO E INSTALACAO</t>
  </si>
  <si>
    <t xml:space="preserve"> 74174/001 </t>
  </si>
  <si>
    <t>REGISTRO GAVETA 1.1/2" COM CANOPLA ACABAMENTO CROMADO SIMPLES -
FORNECIMENTO E INSTALACAO</t>
  </si>
  <si>
    <t xml:space="preserve"> 89985 </t>
  </si>
  <si>
    <t>REGISTRO DE PRESSÃO BRUTO, LATÃO, ROSCÁVEL, 3/4•, COM ACABAMENTO E CANOPLA CROMADOS. FORNECIDO E INSTALADO EM RAMAL DE ÁGUA.
AF_12/2014</t>
  </si>
  <si>
    <t>DRENAGEM DE ÁGUAS PLUVIAIS</t>
  </si>
  <si>
    <t>ACESSÓRIOS</t>
  </si>
  <si>
    <t xml:space="preserve"> 4283 </t>
  </si>
  <si>
    <t>Ralo hemisférico em fº fº, tipo abacaxi Ø 100mm</t>
  </si>
  <si>
    <t xml:space="preserve"> 72286 </t>
  </si>
  <si>
    <t>CAIXA DE AREIA 60X60X60CM EM ALVENARIA - EXECUÇÃO</t>
  </si>
  <si>
    <t>INSTALAÇÃO SANITÁRIA</t>
  </si>
  <si>
    <t xml:space="preserve"> 89707 </t>
  </si>
  <si>
    <t>CAIXA SIFONADA, PVC, DN 100 X 100 X 50 MM, JUNTA ELÁSTICA, FORNECIDA E INSTALADA EM RAMAL DE DESCARGA OU EM RAMAL DE ESGOTO SANITÁRIO. AF_12/2014_P</t>
  </si>
  <si>
    <t xml:space="preserve"> 74051/002 </t>
  </si>
  <si>
    <t>CAIXA DE GORDURA SIMPLES EM CONCRETO PRE-MOLDADO DN 40MM COM TAMPA
- FORNECIMENTO E INSTALACAO</t>
  </si>
  <si>
    <t xml:space="preserve"> 72289 </t>
  </si>
  <si>
    <t>CAIXA DE INSPEÇÃO 80X80X80CM EM ALVENARIA - EXECUÇÃO</t>
  </si>
  <si>
    <t xml:space="preserve"> 74104/001 </t>
  </si>
  <si>
    <t>CAIXA DE INSPEÇÃO EM ALVENARIA DE TIJOLO MACIÇO 60X60X60CM, REVESTIDA INTERNAMENTO COM BARRA LISA (CIMENTO E AREIA, TRAÇO 1:4) E=2,0CM, COM TAMPA PRÉ-MOLDADA DE CONCRETO E FUNDO DE CONCRETO
15MPA TIPO C - ESCAVAÇÃO E CONFECÇÃO</t>
  </si>
  <si>
    <t xml:space="preserve"> 89710 </t>
  </si>
  <si>
    <t>RALO SECO, PVC, DN 100 X 40 MM, JUNTA SOLDÁVEL, FORNECIDO E INSTALADO EM RAMAL DE DESCARGA OU EM RAMAL DE ESGOTO SANITÁRIO.
AF_12/2014_P</t>
  </si>
  <si>
    <t xml:space="preserve"> 74198/002 </t>
  </si>
  <si>
    <t>SUMIDOURO EM ALVENARIA DE TIJOLO CERAMICO MACIÇO DIAMETRO 1,40M E ALTURA 5,00M, COM TAMPA EM CONCRETO ARMADO DIAMETRO 1,60M E
ESPESSURA 10CM</t>
  </si>
  <si>
    <t xml:space="preserve"> 74197/001 </t>
  </si>
  <si>
    <t>FOSSA SEPTICA EM ALVENARIA DE TIJOLO CERAMICO MACICO DIMENSOES EXTERNAS 1,90X1,10X1,40M, 1.500 LITROS, REVESTIDA INTERNAMENTE COM BARRA LISA, COM TAMPA EM CONCRETO ARMADO COM ESPESSURA 8CM</t>
  </si>
  <si>
    <t>LOUÇAS E METAIS</t>
  </si>
  <si>
    <t xml:space="preserve"> C4635 </t>
  </si>
  <si>
    <t>BACIA SANITÁRIA PARA CADEIRANTES C/ ASSENTO (ABERTURA FRONTAL)</t>
  </si>
  <si>
    <t xml:space="preserve"> 6021 </t>
  </si>
  <si>
    <t>VASO SANITARIO SIFONADO LOUÇA BRANCA PADRAO POPULAR, COM CONJUNTO PARA FIXAÇAO PARA VASO SANITÁRIO COM PARAFUSO, ARRUELA E BUCHA - FORNECIMENTO E INSTALACAO</t>
  </si>
  <si>
    <t xml:space="preserve"> 72739 </t>
  </si>
  <si>
    <t>VASO SANITARIO INFANTIL SIFONADO, PARA VALVULA DE DESCARGA, EM LOUCA BRANCA, COM ACESSORIOS, INCLUSIVE ASSENTO PLASTICO, BOLSA DE BORRACHA PARA LIGACAO, TUBO PVC LIGACAO - FORNECIMENTO E
INSTALACAO</t>
  </si>
  <si>
    <t xml:space="preserve"> 40729 </t>
  </si>
  <si>
    <t>VALVULA DESCARGA 1.1/2" COM REGISTRO, ACABAMENTO EM METAL CROMADO -
FORNECIMENTO E INSTALACAO</t>
  </si>
  <si>
    <t xml:space="preserve"> 86901 </t>
  </si>
  <si>
    <t>CUBA DE EMBUTIR OVAL EM LOUÇA BRANCA, 35 X 50CM OU EQUIVALENTE - FORNECIMENTO E INSTALAÇÃO. AF_12/2013</t>
  </si>
  <si>
    <t xml:space="preserve"> 86938 </t>
  </si>
  <si>
    <t>CUBA DE EMBUTIR OVAL EM LOUÇA BRANCA, 35 X 50CM OU EQUIVALENTE, INCLUSO VÁLVULA E SIFÃO TIPO GARRAFA EM METAL CROMADO - FORNECIMENTO E INSTALAÇÃO. AF_01/2020</t>
  </si>
  <si>
    <t xml:space="preserve"> 86936 </t>
  </si>
  <si>
    <t>CUBA DE EMBUTIR DE AÇO INOXIDÁVEL MÉDIA, INCLUSO VÁLVULA TIPO AMERICANA E SIFÃO TIPO GARRAFA EM METAL CROMADO - FORNECIMENTO E INSTALAÇÃO. AF_12/2013</t>
  </si>
  <si>
    <t>Banheira Embutir em plástico tipoPVC, 77x45x20cm, Burigotto ou equivalente</t>
  </si>
  <si>
    <t xml:space="preserve"> 86904 </t>
  </si>
  <si>
    <t>Lavatório de canto suspenso com mesa, linha Izy código L101.17, DECA ou equivalente, com válvula, sifão e engate flexivel cromados, fornecimento e instalação</t>
  </si>
  <si>
    <t>LAVATÓRIO LOUÇA BRANCA SUSPENSO, 29,5 X 39CM OU EQUIVALENTE, PADRÃO POPULAR - FORNECIMENTO E INSTALAÇÃO. AF_12/2013_P</t>
  </si>
  <si>
    <t xml:space="preserve"> 86919 </t>
  </si>
  <si>
    <t>TANQUE DE LOUÇA BRANCA COM COLUNA, 22L OU EQUIVALENTE, INCLUSO SIFÃO FLEXÍVEL EM PVC, VÁLVULA METÁLICA E TORNEIRA DE METAL CROMADO PADRÃO MÉDIO - FORNECIMENTO E INSTALAÇÃO. AF_12/2013</t>
  </si>
  <si>
    <t xml:space="preserve"> 9535 </t>
  </si>
  <si>
    <t>CHUVEIRO ELETRICO COMUM CORPO PLASTICO TIPO DUCHA, FORNECIMENTO E
INSTALACAO</t>
  </si>
  <si>
    <t xml:space="preserve"> C4642 </t>
  </si>
  <si>
    <t>ASSENTO / BANCO - ARTICULÁVEL PARA BANHO DE DEFICIENTE</t>
  </si>
  <si>
    <t>ASSENTO PLÁSTICO IZY, CÓDIGO AP.01, DECA OU EQUIVALENTE; FORNECIMENTO E INSTALAÇÃO</t>
  </si>
  <si>
    <t xml:space="preserve"> 95544 </t>
  </si>
  <si>
    <t>PAPELEIRA DE PAREDE EM METAL CROMADO SEM TAMPA, INCLUSO FIXAÇÃO. AF_01/2020</t>
  </si>
  <si>
    <t>Ducha Higiênica com registro e derivação Izy, código 1984.C37. ACT.CR, DECA, ou equivalente (REFERÊNCIA SEINFRA C1151)</t>
  </si>
  <si>
    <t>Torneira elétrica LorenEasy, LORENZETTI ou equivalente (REFERÊNCIA SEINFRA C2507)</t>
  </si>
  <si>
    <t xml:space="preserve"> 73663 </t>
  </si>
  <si>
    <t>REGISTRO DE GAVETA COM CANOPLA Ø 25MM (1•) - FORNECIMENTO E
INSTALAÇÃO</t>
  </si>
  <si>
    <t xml:space="preserve"> 86909 </t>
  </si>
  <si>
    <t>TORNEIRA CROMADA TUBO MÓVEL, DE MESA, 1/2" OU 3/4", PARA PIA DE COZINHA, PADRÃO ALTO - FORNECIMENTO E INSTALAÇÃO. AF_12/2013</t>
  </si>
  <si>
    <t xml:space="preserve"> 86916 </t>
  </si>
  <si>
    <t>TORNEIRA PLÁSTICA 3/4" PARA TANQUE - FORNECIMENTO E INSTALAÇÃO.
AF_12/2013</t>
  </si>
  <si>
    <t xml:space="preserve"> 86906 </t>
  </si>
  <si>
    <t>TORNEIRA CROMADA DE MESA, 1/2" OU 3/4", PARA LAVATÓRIO, PADRÃO POPULAR - FORNECIMENTO E INSTALAÇÃO. AF_12/2013</t>
  </si>
  <si>
    <t xml:space="preserve"> 95547 </t>
  </si>
  <si>
    <t>SABONETEIRA PLASTICA TIPO DISPENSER PARA SABONETE LIQUIDO COM RESERVATORIO 800 A 1500 ML, INCLUSO FIXAÇÃO. AF_01/2020</t>
  </si>
  <si>
    <t xml:space="preserve"> 95542 </t>
  </si>
  <si>
    <t>PORTA TOALHA ROSTO EM METAL CROMADO, TIPO ARGOLA, INCLUSO FIXAÇÃO. AF_01/2020</t>
  </si>
  <si>
    <t xml:space="preserve"> 100872 </t>
  </si>
  <si>
    <t>BARRA DE APOIO RETA, EM ALUMINIO, COMPRIMENTO 80 CM,  FIXADA NA PAREDE - FORNECIMENTO E INSTALAÇÃO. AF_01/2020</t>
  </si>
  <si>
    <t xml:space="preserve"> 100870 </t>
  </si>
  <si>
    <t>BARRA DE APOIO RETA, EM ALUMINIO, COMPRIMENTO 60 CM,  FIXADA NA PAREDE - FORNECIMENTO E INSTALAÇÃO. AF_01/2020</t>
  </si>
  <si>
    <t xml:space="preserve"> 100864 </t>
  </si>
  <si>
    <t>BARRA DE APOIO EM "L", EM ACO INOX POLIDO 80 X 80 CM, FIXADA NA PAREDE - FORNECIMENTO E INSTALACAO. AF_01/2020</t>
  </si>
  <si>
    <t xml:space="preserve"> 2144 </t>
  </si>
  <si>
    <t>Cabide em aço inox, MOLDENOX, linha stylus 108 RSL ou similar</t>
  </si>
  <si>
    <t xml:space="preserve"> 74072/003 </t>
  </si>
  <si>
    <t>CORRIMAO EM TUBO ACO GALVANIZADO 1 1/4" COM BRACADEIRA</t>
  </si>
  <si>
    <t>INSTALAÇÃO DE GÁS COMBUSTÍVEL</t>
  </si>
  <si>
    <t xml:space="preserve"> 74138/002 </t>
  </si>
  <si>
    <t>CONCRETO USINADO BOMBEADO FCK=20MPA, INCLUSIVE LANCAMENTO E
ADENSAMENTO</t>
  </si>
  <si>
    <t xml:space="preserve"> 85014 </t>
  </si>
  <si>
    <t>CAIXILHO FIXO, DE ALUMINIO, COM TELA DE METAL FIO 12 MALHA 3X3CM</t>
  </si>
  <si>
    <t xml:space="preserve"> 73976/003 </t>
  </si>
  <si>
    <t>TUBO DE AÇO GALVANIZADO COM COSTURA 3/4" (20MM), INCLUSIVE
CONEXÕES - FORNECIMENTO E INSTALAÇÃO</t>
  </si>
  <si>
    <t xml:space="preserve"> C1250 </t>
  </si>
  <si>
    <t>ENVELOPE DE CONCRETO P/PROTEÇÃO DE TUBO PVC ENTERRADO</t>
  </si>
  <si>
    <t>FITA ANTICORROSIVA</t>
  </si>
  <si>
    <t xml:space="preserve"> 10340 </t>
  </si>
  <si>
    <t>Válvula de esfera 3/4" NPT</t>
  </si>
  <si>
    <t xml:space="preserve"> 981 </t>
  </si>
  <si>
    <t>Fornecimento e assentamento de união de ferro galvanizado assento bronze de   3/4"</t>
  </si>
  <si>
    <t xml:space="preserve"> 92694 </t>
  </si>
  <si>
    <t>NIPLE, EM FERRO GALVANIZADO, CONEXÃO ROSQUEADA, DN 20 (3/4"), INSTALADO EM RAMAIS E SUB-RAMAIS DE GÁS - FORNECIMENTO E INSTALAÇÃO. AF_12/2015</t>
  </si>
  <si>
    <t xml:space="preserve"> 92692 </t>
  </si>
  <si>
    <t>NIPLE, EM FERRO GALVANIZADO, CONEXÃO ROSQUEADA, DN 15 (1/2"), INSTALADO EM RAMAIS E SUB-RAMAIS DE GÁS - FORNECIMENTO E INSTALAÇÃO. AF_12/2015</t>
  </si>
  <si>
    <t xml:space="preserve"> 10313 </t>
  </si>
  <si>
    <t>Fornecimento e assentamento de niple duplo de ferro galvanizado de 1/4"</t>
  </si>
  <si>
    <t xml:space="preserve"> 1009 </t>
  </si>
  <si>
    <t>Fornecimento e assentamento de te de redução de ferro galvanizado de 3/4" x 1/2"</t>
  </si>
  <si>
    <t xml:space="preserve"> 93051 </t>
  </si>
  <si>
    <t>BUCHA DE REDUÇÃO EM COBRE, DN 22 MM X 15 MM, SEM ANEL DE SOLDA, BOLSA X BOLSA, INSTALADO EM PRUMADA  FORNECIMENTO E INSTALAÇÃO. AF_01/2016</t>
  </si>
  <si>
    <t xml:space="preserve"> 92953 </t>
  </si>
  <si>
    <t>LUVA DE REDUÇÃO, EM FERRO GALVANIZADO, 3/4" X 1/2", CONEXÃO ROSQUEADA, INSTALADO EM RAMAIS E SUB-RAMAIS DE GÁS - FORNECIMENTO E INSTALAÇÃO. AF_10/2020</t>
  </si>
  <si>
    <t xml:space="preserve"> 92943 </t>
  </si>
  <si>
    <t>LUVA DE REDUÇÃO, EM FERRO GALVANIZADO, 1 1/2" X 1 1/4", CONEXÃO ROSQUEADA, INSTALADO EM REDE DE ALIMENTAÇÃO PARA SPRINKLER - FORNECIMENTO E INSTALAÇÃO. AF_10/2020</t>
  </si>
  <si>
    <t xml:space="preserve"> 92698 </t>
  </si>
  <si>
    <t>JOELHO 45 GRAUS, EM FERRO GALVANIZADO, CONEXÃO ROSQUEADA, DN 15 (1/2"), INSTALADO EM RAMAIS E SUB-RAMAIS DE GÁS - FORNECIMENTO E INSTALAÇÃO. AF_10/2020</t>
  </si>
  <si>
    <t xml:space="preserve"> 8708 </t>
  </si>
  <si>
    <t>Caixa com regulador 1º estágio (instalação gás)</t>
  </si>
  <si>
    <t xml:space="preserve"> 8980 </t>
  </si>
  <si>
    <t>Manômetro 0 a 300 psi, conexão 1/4" BSP - fornecimento e instalação</t>
  </si>
  <si>
    <t xml:space="preserve"> 00020260 </t>
  </si>
  <si>
    <t>MANGUEIRA PARA GAS - GLP, PVC, TRANCADA, DIAMETRO DE 3/8", COMPRIMENTO DE 1M (NORMATIZADA)</t>
  </si>
  <si>
    <t xml:space="preserve"> 7835 </t>
  </si>
  <si>
    <t>Caixa com regulador 2º estágio (instalação gás)</t>
  </si>
  <si>
    <t xml:space="preserve"> 10719 </t>
  </si>
  <si>
    <t>Placa de indicativa em acrílico e adesivo, com sinalização para deficientes, dim.: 12 x 30 cm</t>
  </si>
  <si>
    <t>Un</t>
  </si>
  <si>
    <t>SISTEMA DE PROTEÇÃO CONTRA INCÊNDIO</t>
  </si>
  <si>
    <t xml:space="preserve"> 72553 </t>
  </si>
  <si>
    <t>EXTINTOR DE PQS 4KG - FORNECIMENTO E INSTALACAO</t>
  </si>
  <si>
    <t xml:space="preserve"> 72554 </t>
  </si>
  <si>
    <t>EXTINTOR DE CO2 6KG - FORNECIMENTO E INSTALACAO</t>
  </si>
  <si>
    <t xml:space="preserve"> 72297 </t>
  </si>
  <si>
    <t>COTOVELO DE AÇO GALVANIZADO 1.1/2" - FORNECIMENTO E INSTALAÇÃO</t>
  </si>
  <si>
    <t xml:space="preserve"> 72302 </t>
  </si>
  <si>
    <t>COTOVELO DE AÇO GALVANIZADO 2.1/2"</t>
  </si>
  <si>
    <t xml:space="preserve"> 72677 </t>
  </si>
  <si>
    <t>NIPLE DE ACO GALVANIZADO 2.1/2" - FORNECIMENTO E INSTALACAO</t>
  </si>
  <si>
    <t xml:space="preserve"> 72715 </t>
  </si>
  <si>
    <t>TE DE ACO GALVANIZADO 2.1/2" - FORNECIMENTO E INSTALACAO</t>
  </si>
  <si>
    <t xml:space="preserve"> 73976/008 </t>
  </si>
  <si>
    <t>TUBO DE AÇO GALVANIZADO COM COSTURA 2.1/2" (65MM), INCLUSIVE CONEXOES - FORNECIMENTO E INSTALACAO</t>
  </si>
  <si>
    <t>Adaptador Storz Ø 2½" com anel de expansão tipo engate rápido, fornecimento e instalação</t>
  </si>
  <si>
    <t xml:space="preserve"> 96765 </t>
  </si>
  <si>
    <t>ABRIGO PARA HIDRANTE, 90X60X17CM, COM REGISTRO GLOBO ANGULAR 45 GRAUS 2 1/2", ADAPTADOR STORZ 2 1/2", MANGUEIRA DE INCÊNDIO 20M, REDUÇÃO 2 1/2" X 1 1/2" E ESGUICHO EM LATÃO 1 1/2" - FORNECIMENTO E INSTALAÇÃO. AF_10/2020</t>
  </si>
  <si>
    <t xml:space="preserve"> 00020971 </t>
  </si>
  <si>
    <t>CHAVE DUPLA PARA CONEXOES TIPO STORZ, ENGATE RAPIDO 1 1/2" X 2 1/2", EM LATAO, PARA INSTALACAO PREDIAL COMBATE A INCENDIO</t>
  </si>
  <si>
    <t xml:space="preserve"> 00020965 </t>
  </si>
  <si>
    <t>ESGUICHO TIPO JATO SOLIDO, EM LATAO, ENGATE RAPIDO 1 1/2" X 16 MM, PARA MANGUEIRA EM INSTALACAO PREDIAL COMBATE A INCENDIO</t>
  </si>
  <si>
    <t xml:space="preserve"> 71516 </t>
  </si>
  <si>
    <t>CONJUNTO DE MANGUEIRA PARA COMBATE A INCENDIO EM FIBRA DE POLIESTER PURA, COM 1.1/2", REVESTIDA INTERNAMENTE, COM 2 LANCES DE 15M CADA</t>
  </si>
  <si>
    <t>União ferro galvanizado Ø 2½" com assento cônico, fornecimento e instalação</t>
  </si>
  <si>
    <t>Redução giratória 2½" x 1½" tipo Storz, fornecimento e instalação</t>
  </si>
  <si>
    <t xml:space="preserve"> 74169/001 </t>
  </si>
  <si>
    <t>REGISTRO/VALVULA GLOBO ANGULAR 45 GRAUS EM LATAO PARA HIDRANTES DE INCÊNDIO PREDIAL DN 2.1/2, COM VOLANTE, CLASSE DE PRESSAO DE ATE 200 PSI - FORNECIMENTO E INSTALACAO</t>
  </si>
  <si>
    <t>Tampão cego Ø 2½" com corrente tipo Storz e engate rápido, fornecimento e instalação</t>
  </si>
  <si>
    <t xml:space="preserve"> 84798 </t>
  </si>
  <si>
    <t>TAMPAO FOFO P/ CAIXA R1 PADRAO TELEBRAS COMPLETO - FORNECIMENTO E
INSTALACAO</t>
  </si>
  <si>
    <t xml:space="preserve"> 94499 </t>
  </si>
  <si>
    <t>REGISTRO DE GAVETA BRUTO, LATÃO, ROSCÁVEL, 2 1/2, INSTALADO EM RESERVAÇÃO DE ÁGUA DE EDIFICAÇÃO QUE POSSUA RESERVATÓRIO DE FIBRA/FIBROCIMENTO  FORNECIMENTO E INSTALAÇÃO. AF_06/2016</t>
  </si>
  <si>
    <t xml:space="preserve"> 73795/006 </t>
  </si>
  <si>
    <t>VÁLVULA DE RETENÇÃO VERTICAL Ø 80MM (3") - FORNECIMENTO E
INSTALAÇÃO</t>
  </si>
  <si>
    <t xml:space="preserve"> 7780 </t>
  </si>
  <si>
    <t>Luminária de emergência 2 x 8w, G-LIGHT ou similar</t>
  </si>
  <si>
    <t xml:space="preserve"> 72947 </t>
  </si>
  <si>
    <t>SINALIZACAO HORIZONTAL COM TINTA RETRORREFLETIVA A BASE DE RESINA ACRILICA COM MICROESFERAS DE VIDRO</t>
  </si>
  <si>
    <t xml:space="preserve"> 73835/002 </t>
  </si>
  <si>
    <t>INSTALACAO DE CONJ.MOTO BOMBA VERTICAL 100 &lt; POT &lt;= 200 CV</t>
  </si>
  <si>
    <t xml:space="preserve"> C4627 </t>
  </si>
  <si>
    <t>PLACA EM ALUMÍNIO 20x20cm C/ VINIL APLICADO EM 1 FACE E FIXAÇÃO COM FITA DUPLA FACE (FORNECIMENTO E MONTAGEM)</t>
  </si>
  <si>
    <t xml:space="preserve"> C4628 </t>
  </si>
  <si>
    <t>PLACA EM ALUMÍNIO 20x25cm C/ VINIL APLICADO EM 1 FACE E FIXAÇÃO COM FITA DUPLA FACE (FORNECIMENTO E MONTAGEM)</t>
  </si>
  <si>
    <t>INSTALAÇÕES ELÉTRICAS - 220V</t>
  </si>
  <si>
    <t>CENTRO DE DISTRIBUIÇÃO</t>
  </si>
  <si>
    <t xml:space="preserve"> 74131/004 </t>
  </si>
  <si>
    <t>QUADRO DE DISTRIBUICAO DE ENERGIA DE EMBUTIR, EM CHAPA METALICA, PARA 18 DISJUNTORES TERMOMAGNETICOS MONOPOLARES, COM BARRAMENTO TRIFASICO E NEUTRO, FORNECIMENTO E INSTALACAO</t>
  </si>
  <si>
    <t xml:space="preserve"> 74131/005 </t>
  </si>
  <si>
    <t>QUADRO DE DISTRIBUICAO DE ENERGIA DE EMBUTIR, EM CHAPA METALICA, PARA 24 DISJUNTORES TERMOMAGNETICOS MONOPOLARES, COM BARRAMENTO TRIFASICO E NEUTRO, FORNECIMENTO E INSTALACAO</t>
  </si>
  <si>
    <t xml:space="preserve"> 74131/006 </t>
  </si>
  <si>
    <t>QUADRO DE DISTRIBUICAO DE ENERGIA DE EMBUTIR, EM CHAPA METALICA, PARA 32 DISJUNTORES TERMOMAGNETICOS MONOPOLARES, COM BARRAMENTO TRIFASICO E NEUTRO, FORNECIMENTO E INSTALACAO</t>
  </si>
  <si>
    <t xml:space="preserve"> 74131/007 </t>
  </si>
  <si>
    <t>QUADRO DE DISTRIBUICAO DE ENERGIA DE EMBUTIR, EM CHAPA METALICA, PARA 40 DISJUNTORES TERMOMAGNETICOS MONOPOLARES, COM BARRAMENTO TRIFASICO E NEUTRO, FORNECIMENTO E INSTALACAO</t>
  </si>
  <si>
    <t xml:space="preserve"> C3579 </t>
  </si>
  <si>
    <t>QUADRO DE MEDIÇÃO PADRÃO COELCE - PADRÃO POPULAR</t>
  </si>
  <si>
    <t>DISJUNTORES</t>
  </si>
  <si>
    <t xml:space="preserve"> 74130/001 </t>
  </si>
  <si>
    <t>DISJUNTOR TERMOMAGNETICO MONOPOLAR PADRAO NEMA (AMERICANO) 10 A
30A 240V, FORNECIMENTO E INSTALACAO</t>
  </si>
  <si>
    <t xml:space="preserve"> 74130/004 </t>
  </si>
  <si>
    <t>DISJUNTOR TERMOMAGNETICO TRIPOLAR PADRAO NEMA (AMERICANO) 10 A 50A
240V, FORNECIMENTO E INSTALACAO</t>
  </si>
  <si>
    <t xml:space="preserve"> 74130/005 </t>
  </si>
  <si>
    <t>DISJUNTOR TERMOMAGNETICO TRIPOLAR PADRAO NEMA (AMERICANO) 60 A
100A 240V, FORNECIMENTO E INSTALACAO</t>
  </si>
  <si>
    <t xml:space="preserve"> 74130/006 </t>
  </si>
  <si>
    <t>DISJUNTOR TERMOMAGNETICO TRIPOLAR PADRAO NEMA (AMERICANO) 125 A
150A 240V, FORNECIMENTO E INSTALACAO</t>
  </si>
  <si>
    <t xml:space="preserve"> C4562 </t>
  </si>
  <si>
    <t>DISPOSITIVO DE PROTEÇÃO CONTRA SURTOS DE TENSÃO - DPS's - 40 KA/440V</t>
  </si>
  <si>
    <t>ELETRODUTOS E ACESSÓRIOS</t>
  </si>
  <si>
    <t xml:space="preserve"> 72934 </t>
  </si>
  <si>
    <t>ELETRODUTO DE PVC FLEXIVEL CORRUGADO DN 20MM (3/4") FORNECIMENTO E
INSTALACAO</t>
  </si>
  <si>
    <t xml:space="preserve"> 72935 </t>
  </si>
  <si>
    <t>ELETRODUTO DE PVC FLEXIVEL CORRUGADO DN 25MM (1") FORNECIMENTO E
INSTALACAO</t>
  </si>
  <si>
    <t xml:space="preserve"> 97667 </t>
  </si>
  <si>
    <t>ELETRODUTO FLEXÍVEL CORRUGADO, PEAD, DN 50 (1 ½)  - FORNECIMENTO E INSTALAÇÃO. AF_04/2016</t>
  </si>
  <si>
    <t xml:space="preserve"> 73798/003 </t>
  </si>
  <si>
    <t>DUTO ESPIRAL FLEXIVEL SINGELO PEAD D=75MM(3") REVESTIDO COM PVC COM FIO GUIA DE ACO GALVANIZADO, LANCADO DIRETO NO SOLO, INCL CONEXOES</t>
  </si>
  <si>
    <t xml:space="preserve"> 83366 </t>
  </si>
  <si>
    <t>CAIXA DE PASSAGEM PARA TELEFONE 10X10X5CM (SOBREPOR) FORNECIMENTO
E INSTALACAO</t>
  </si>
  <si>
    <t xml:space="preserve"> 83387 </t>
  </si>
  <si>
    <t>CAIXA DE PASSAGEM PVC 4X2" - FORNECIMENTO E INSTALACAO</t>
  </si>
  <si>
    <t xml:space="preserve"> 83388 </t>
  </si>
  <si>
    <t>CAIXA DE PASSAGEM PVC 3" OCTOGONAL</t>
  </si>
  <si>
    <t>CABOS E FIOS (CONDUTORES)</t>
  </si>
  <si>
    <t xml:space="preserve"> 73860/008 </t>
  </si>
  <si>
    <t>CABO DE COBRE ISOLADO PVC 450/750V 2,5MM2 RESISTENTE A CHAMA -
FORNECIMENTO E INSTALACAO</t>
  </si>
  <si>
    <t xml:space="preserve"> 73860/009 </t>
  </si>
  <si>
    <t>CABO DE COBRE ISOLADO PVC 450/750V 4MM2 RESISTENTE A CHAMA -
FORNECIMENTO E INSTALACAO</t>
  </si>
  <si>
    <t xml:space="preserve"> 73860/010 </t>
  </si>
  <si>
    <t>CABO DE COBRE ISOLADO PVC 450/750V 6MM2 RESISTENTE A CHAMA -
FORNECIMENTO E INSTALACAO</t>
  </si>
  <si>
    <t xml:space="preserve"> 73860/012 </t>
  </si>
  <si>
    <t>CABO DE COBRE ISOLADO PVC 450/750V 16MM2 RESISTENTE A CHAMA -
FORNECIMENTO E INSTALACAO</t>
  </si>
  <si>
    <t xml:space="preserve"> 73860/013 </t>
  </si>
  <si>
    <t>CABO DE COBRE ISOLADO PVC 450/750V 25MM2 RESISTENTE A CHAMA -
FORNECIMENTO E INSTALACAO</t>
  </si>
  <si>
    <t xml:space="preserve"> 73860/022 </t>
  </si>
  <si>
    <t>CABO DE COBRE ISOLADO PVC 450/750V 35MM2 RESISTENTE A CHAMA -
FORNECIMENTO E INSTALACAO</t>
  </si>
  <si>
    <t xml:space="preserve"> 73860/015 </t>
  </si>
  <si>
    <t>CABO DE COBRE ISOLADO PVC 450/750V 70MM2 RESISTENTE A CHAMA -
FORNECIMENTO E INSTALACAO</t>
  </si>
  <si>
    <t>ELETROCALHAS</t>
  </si>
  <si>
    <t xml:space="preserve"> C1158 </t>
  </si>
  <si>
    <t>DUTO PERFURADO - ELETROCALHA CHAPA DE AÇO (50X50)mm</t>
  </si>
  <si>
    <t xml:space="preserve"> C1160 </t>
  </si>
  <si>
    <t>DUTO PERFURADO - ELETROCALHA DE CHAPA DE AÇO (50X100)mm</t>
  </si>
  <si>
    <t xml:space="preserve"> C1155 </t>
  </si>
  <si>
    <t>DUTO PERFURADO - ELETROCALHA CHAPA DE AÇO (100X100)mm</t>
  </si>
  <si>
    <t xml:space="preserve"> 8685 </t>
  </si>
  <si>
    <t>Suporte vertical  100 x 75 mm  para fixação de eletrocalha metálica ( ref.: Mopa ou similar)</t>
  </si>
  <si>
    <t xml:space="preserve"> 7879 </t>
  </si>
  <si>
    <t>Suporte vertical  100 x 50 mm  para fixação de eletrocalha metálica ( ref.: Mopa ou similar)</t>
  </si>
  <si>
    <t xml:space="preserve"> 9524 </t>
  </si>
  <si>
    <t>Tala plana perfurada 50mm para eletrocalha metálica (ref.: mopa ou similar)</t>
  </si>
  <si>
    <t>ILUMINAÇÃO E TOMADAS</t>
  </si>
  <si>
    <t xml:space="preserve"> 83540 </t>
  </si>
  <si>
    <t>TOMADA DE EMBUTIR 2P+T 10A/250V C/ PLACA - FORNECIMENTO E
INSTALACAO</t>
  </si>
  <si>
    <t xml:space="preserve"> 83566 </t>
  </si>
  <si>
    <t>TOMADA DE EMBUTIR 2P+T 20A/250V C/ PLACA - FORNECIMENTO E
INSTALACAO</t>
  </si>
  <si>
    <t xml:space="preserve"> 72331 </t>
  </si>
  <si>
    <t>INTERRUPTOR SIMPLES DE EMBUTIR 10A/250V 1 TECLA, SEM PLACA -
FORNECIMENTO E INSTALACAO</t>
  </si>
  <si>
    <t xml:space="preserve"> 83466 </t>
  </si>
  <si>
    <t>INTERRUPTOR SIMPLES COM 1 TOMADA UNIVERSAL CONJUGADOS COM PLACA -
FORNECIMENTO E INSTALACAO</t>
  </si>
  <si>
    <t xml:space="preserve"> 73953/006 </t>
  </si>
  <si>
    <t>LUMINARIA TIPO CALHA, DE SOBREPOR, COM REATOR DE PARTIDA RAPIDA E LAMPADA FLUORESCENTE 2X40W, COMPLETA, FORNECIMENTO E INSTALACAO</t>
  </si>
  <si>
    <t xml:space="preserve"> 73953/004 </t>
  </si>
  <si>
    <t>LUMINÁRIAS TIPO CALHA, DE SOBREPOR, COM REATORES DE PARTIDA RÁPIDA E LÂMPADAS FLUORESCENTES 2X2X18W, COMPLETAS, FORNECIMENTO E INSTALAÇÃO</t>
  </si>
  <si>
    <t xml:space="preserve"> 97586 </t>
  </si>
  <si>
    <t>LUMINÁRIA TIPO CALHA, DE SOBREPOR, COM 2 LÂMPADAS TUBULARES DE 36 W - FORNECIMENTO E INSTALAÇÃO. AF_11/2017</t>
  </si>
  <si>
    <t xml:space="preserve"> C4540 </t>
  </si>
  <si>
    <t>LUMINÁRIA DE EMBUTIR CORPO E GRADE DE PROTEÇÃO EM LIGA DE ALUMÍNIO FUNDIDO, REFLETOR EM CHAPA DE ALUMÍNIO ANODIZADO</t>
  </si>
  <si>
    <t xml:space="preserve"> C4412 </t>
  </si>
  <si>
    <t>LUMINÁRIA DE PISO MÓVEL, CORPO EM ALUMÍNIO, REFLETOR EM ALUMÍNIO ANODIZADO COM PROTETOR DE VIDRO EM GRADE DE ALUMÍNIO</t>
  </si>
  <si>
    <t xml:space="preserve"> C2045 </t>
  </si>
  <si>
    <t>PROJETOR EM ALUMÍNIO, C/ LÂMPADA DE VAPOR METÁLICO E FOTOCÉLULA ATÉ 400W</t>
  </si>
  <si>
    <t xml:space="preserve"> 74041/001 </t>
  </si>
  <si>
    <t>LUMINARIA GLOBO VIDRO LEITOSO/PLAFONIER/BOCAL/LAMPADA 60W</t>
  </si>
  <si>
    <t>INSTALAÇÕES DE CLIMATIZAÇÃO</t>
  </si>
  <si>
    <t xml:space="preserve"> 89866 </t>
  </si>
  <si>
    <t>JOELHO 90 GRAUS, PVC, SOLDÁVEL, DN 25MM, INSTALADO EM DRENO DE AR- CONDICIONADO • FORNECIMENTO E INSTALAÇÃO. AF_12/2014_P</t>
  </si>
  <si>
    <t xml:space="preserve"> 72285 </t>
  </si>
  <si>
    <t>CAIXA DE AREIA 40X40X40CM EM ALVENARIA - EXECUÇÃO</t>
  </si>
  <si>
    <t>INSTALAÇÕES DE REDE ESTRUTURADA</t>
  </si>
  <si>
    <t>EQUIPAMENTOS PASSIVOS</t>
  </si>
  <si>
    <t xml:space="preserve"> C3768 </t>
  </si>
  <si>
    <t>PATCH PANEL 24 PORTAS, CATEGORIA "5" FURUKAWA</t>
  </si>
  <si>
    <t xml:space="preserve"> 7867 </t>
  </si>
  <si>
    <t>Switch 24 portas 10/100 Mbps - fornecimento</t>
  </si>
  <si>
    <t xml:space="preserve"> 10903 </t>
  </si>
  <si>
    <t>Suporte guia simples Tel-220</t>
  </si>
  <si>
    <t>Guia de Cabos Vertical, fechado</t>
  </si>
  <si>
    <t>Guia de Cabos Superior, fechado</t>
  </si>
  <si>
    <t>PERFIL DE MONTAGEM</t>
  </si>
  <si>
    <t xml:space="preserve"> C4568 </t>
  </si>
  <si>
    <t>ORGANIZADOR DE CABOS HORIZONTAL, ABERTO, PADRÃO RACK 19"</t>
  </si>
  <si>
    <t xml:space="preserve"> C4567 </t>
  </si>
  <si>
    <t>BANDEJA MÓVEL, PADRÃO 19"</t>
  </si>
  <si>
    <t xml:space="preserve"> 8439 </t>
  </si>
  <si>
    <t>Fornecimento e instalação de mini rack de parede 19" x 8u x 450mm</t>
  </si>
  <si>
    <t>Access Point Wireless 2.4 GHz - 300Mpbs - fornecimento e instalação</t>
  </si>
  <si>
    <t>CABOS EM PAR TRANÇADOS</t>
  </si>
  <si>
    <t xml:space="preserve"> C4533 </t>
  </si>
  <si>
    <t>CABO LÓGICO 4 PARES, CATEGORIA 6 - UTP</t>
  </si>
  <si>
    <t xml:space="preserve"> C0544 </t>
  </si>
  <si>
    <t>CABO LÓGICO/VÍDEO COAXIAL 5O (OHMS)</t>
  </si>
  <si>
    <t>CABOS DE CONEXÃO</t>
  </si>
  <si>
    <t>Cabos de conexões – Patch Cord (Azul) ultra flexível com RJ 45 nas 2 pontas - 3,00 metros (REFERÊNCIA SEINFRA C4526)</t>
  </si>
  <si>
    <t>TOMADAS</t>
  </si>
  <si>
    <t xml:space="preserve"> 98307 </t>
  </si>
  <si>
    <t>TOMADA DE REDE RJ45 - FORNECIMENTO E INSTALAÇÃO. AF_03/2018</t>
  </si>
  <si>
    <t>Conector de TV Tipo F (Coaxial)</t>
  </si>
  <si>
    <t xml:space="preserve"> 8507 </t>
  </si>
  <si>
    <t>Central PABX, capacidade 8 linhas e 24 ramais, mod. Corp 8000, Intelbrás ou similar - fornecimento</t>
  </si>
  <si>
    <t>CAIXAS E ACESSÓRIOS</t>
  </si>
  <si>
    <t xml:space="preserve"> 83446 </t>
  </si>
  <si>
    <t>CAIXA DE PASSAGEM 30X30X40 COM TAMPA E DRENO BRITA</t>
  </si>
  <si>
    <t xml:space="preserve"> 72310 </t>
  </si>
  <si>
    <t>ELETRODUTO DE ACO GALVANIZADO ELETROLITICO DN 40MM (1 1/2"), TIPO SEMI-PESADO, INCLUSIVE CONEXOES - FORNECIMENTO E INSTALACAO</t>
  </si>
  <si>
    <t>SISTEMA DE EXAUSTÃO MECÂNICA</t>
  </si>
  <si>
    <t>Coifa industrial simples de exaustão tipo "ilha" 60 x 90 com descarga centrada circular ø 19,5 cm</t>
  </si>
  <si>
    <t>Duto de ligação 1000 X 0.80mm</t>
  </si>
  <si>
    <t xml:space="preserve"> 9026 </t>
  </si>
  <si>
    <t>Chapéu chinês Ø 25cm para exaustão de aquecedor</t>
  </si>
  <si>
    <t xml:space="preserve"> 11148 </t>
  </si>
  <si>
    <t>Exaustor para banheiro, bivolt, ref.: C 80 A, da Ventokit ou similar - fornecimento e instalação</t>
  </si>
  <si>
    <t>SISTEMA DE PROTEÇÃO CONTRA DESCARGAS ATMOSFÉRICAS (SPDA)</t>
  </si>
  <si>
    <t xml:space="preserve"> 68070 </t>
  </si>
  <si>
    <t>PARA-RAIOS TIPO FRANKLIN - CABO E SUPORTE ISOLADOR</t>
  </si>
  <si>
    <t xml:space="preserve"> C3478 </t>
  </si>
  <si>
    <t>VERGALHÃO ROSCA TOTAL DE 3/8"</t>
  </si>
  <si>
    <t xml:space="preserve"> C0860 </t>
  </si>
  <si>
    <t>CONECTOR SPLIT - BOLT P/ CABOS ATE 35MM2</t>
  </si>
  <si>
    <t xml:space="preserve"> 11414 </t>
  </si>
  <si>
    <t>Parafuso fenda em aço inox 1/4" X 3/4" - fornecimento e colocação</t>
  </si>
  <si>
    <t xml:space="preserve"> 11132 </t>
  </si>
  <si>
    <t>Presilha de latão, L=20mm, para fixação de cabos de cobre, furo d=5mm, para cabos 35mm² a 50mm², ref:TEL-744 ou similar (SPDA)</t>
  </si>
  <si>
    <t xml:space="preserve"> 9051 </t>
  </si>
  <si>
    <t>Caixa de equalização p/aterramento 20x20x10cm de sobrepor p/11 terminais de pressão c/barramento</t>
  </si>
  <si>
    <t xml:space="preserve"> 73962/013 </t>
  </si>
  <si>
    <t>ESCAVACAO DE VALA NAO ESCORADA EM MATERIAL 1A CATEGORIA , PROFUNDIDADE ATE 1,5 M COM ESCAVADEIRA HIDRAULICA 105
HP(CAPACIDADE DE 0,78M3), SEM ESGOTAMENTO</t>
  </si>
  <si>
    <t xml:space="preserve"> 68069 </t>
  </si>
  <si>
    <t>HASTE COPPERWELD 5/8• X 3,0M COM CONECTOR</t>
  </si>
  <si>
    <t xml:space="preserve"> 72253 </t>
  </si>
  <si>
    <t>CABO DE COBRE NU 35MM2 - FORNECIMENTO E INSTALACAO</t>
  </si>
  <si>
    <t xml:space="preserve"> 72254 </t>
  </si>
  <si>
    <t>CABO DE COBRE NU 50MM2 - FORNECIMENTO E INSTALACAO</t>
  </si>
  <si>
    <t xml:space="preserve"> 4718 </t>
  </si>
  <si>
    <t>Caixa de inspeção em pvc 300mm</t>
  </si>
  <si>
    <t xml:space="preserve"> 72263 </t>
  </si>
  <si>
    <t>TERMINAL OU CONECTOR DE PRESSAO - PARA CABO 50MM2 - FORNECIMENTO E
INSTALACAO</t>
  </si>
  <si>
    <t>SERVIÇOS COMPLEMENTARES</t>
  </si>
  <si>
    <t>GERAIS</t>
  </si>
  <si>
    <t xml:space="preserve"> C0864 </t>
  </si>
  <si>
    <t>CONJUNTO DE MASTRO P/ TRÊS BANDEIRAS E PEDESTAL</t>
  </si>
  <si>
    <t xml:space="preserve"> C4065 </t>
  </si>
  <si>
    <t>GRANITO POLIDO E=2cm, CINZA, ARGAMASSA DE CIMENTO E AREIA 1:4, C/ REJUNTAMENTO</t>
  </si>
  <si>
    <t xml:space="preserve"> C2910 </t>
  </si>
  <si>
    <t>PRATELEIRA DE MADEIRA DE LEI PLAINADA</t>
  </si>
  <si>
    <t xml:space="preserve"> C0361 </t>
  </si>
  <si>
    <t>BANCO EM ALVENARIA, TAMPO EM CONCRETO, C/ENCOSTO H=80cm (PINTADO)</t>
  </si>
  <si>
    <t xml:space="preserve"> C1869 </t>
  </si>
  <si>
    <t>PEITORIL DE GRANITO L= 15 cm</t>
  </si>
  <si>
    <t>SERVIÇOS FINAIS</t>
  </si>
  <si>
    <t xml:space="preserve"> 9537 </t>
  </si>
  <si>
    <t>LIMPEZA FINAL DA OBRA</t>
  </si>
  <si>
    <t>Total Geral</t>
  </si>
  <si>
    <t>ITEM</t>
  </si>
  <si>
    <t>CÓDIGO</t>
  </si>
  <si>
    <t>FONTE</t>
  </si>
  <si>
    <t>DESCRIÇÃO DOS SERVIÇOS</t>
  </si>
  <si>
    <t>UNID.</t>
  </si>
  <si>
    <t>QUANT.</t>
  </si>
  <si>
    <t>DADOS DA OBRA</t>
  </si>
  <si>
    <t>LEGENDA</t>
  </si>
  <si>
    <t>PROJETO:</t>
  </si>
  <si>
    <t>Serviço que não será executado (executado 100% no pacto original) - (ZERAR QUANTITATIVOS)</t>
  </si>
  <si>
    <t>ID DE IDENT:</t>
  </si>
  <si>
    <t>BDI:</t>
  </si>
  <si>
    <t>Serviço complementar remanescente do pacto original - executado parcialmente no contrato anterior, ou que será mantido por ocasião da repactuação, ou mesmo que deverá ser refeito por ocasião da retomada da obra.</t>
  </si>
  <si>
    <t>NOME OBRA:</t>
  </si>
  <si>
    <t>Refer.:</t>
  </si>
  <si>
    <t>Novos serviços incluídos na planilha em decorrência de elementos ou sistemas construtivos condenados no laudo Técnico de vistoria. (Exemplos, tais como: demolições, remoções, retiradas, refazimentos, bota-foras, outros)</t>
  </si>
  <si>
    <t>Endereço:</t>
  </si>
  <si>
    <t>Encargos sociais:</t>
  </si>
  <si>
    <t>Com desoneração</t>
  </si>
  <si>
    <t>Serviços provenientes de alterações de Projeto (Serviços trocados por outros serviços ou alteração de especificação técnica de materiais). Exemplos: adequações de acessibilidade, acréscimos e outras adequações pertinentes.</t>
  </si>
  <si>
    <t>PLANILHA DE REPACTUAÇÃO COM BASE NA PLANILHA DO PACTO ORIGINAL</t>
  </si>
  <si>
    <t>SERVIÇOS PLANILHA DO PACTO ORIGINAL</t>
  </si>
  <si>
    <t>SERVIÇOS EXECUTADOS (QUANT. ACUMULADO)</t>
  </si>
  <si>
    <t>SERVIÇOS DA NOVA PACTUAÇÃO</t>
  </si>
  <si>
    <t>VALORES ATUALIZADOS (REPACTUAÇÃO)</t>
  </si>
  <si>
    <t>% (EXEC)</t>
  </si>
  <si>
    <t xml:space="preserve">CÓDIGO </t>
  </si>
  <si>
    <t xml:space="preserve">FONTE </t>
  </si>
  <si>
    <t>UND</t>
  </si>
  <si>
    <t>QTD</t>
  </si>
  <si>
    <t xml:space="preserve">VALOR UNIT.  SEM  BDI </t>
  </si>
  <si>
    <t xml:space="preserve">VALOR UNIT.  COM  BDI </t>
  </si>
  <si>
    <t xml:space="preserve">VALOR TOTAL </t>
  </si>
  <si>
    <t>% DO VALOR TOTAL</t>
  </si>
  <si>
    <t>SINAPI - 12/2023 - Minas Gerais
ORSE - 12/2023 - Sergipe
SEINFRA - 027 - Ceará
CPOS/CDHU - 11/2023 - São Paulo</t>
  </si>
  <si>
    <t>PLANILHA ORÇAMENTÁRIA DE REPACTUAÇÃO DE OBRA INACABADA</t>
  </si>
  <si>
    <t>Creche Proinfância Tipo 2- Projeto FNDE</t>
  </si>
  <si>
    <t>Rua Cota Emerick, s/n, Centro, Martins Soares – MG</t>
  </si>
  <si>
    <t>Creche Proinfância Martins Soares</t>
  </si>
  <si>
    <t>ID 1017164</t>
  </si>
  <si>
    <t xml:space="preserve">SERVIÇOS PRELIMINARES </t>
  </si>
  <si>
    <t>1.1</t>
  </si>
  <si>
    <t>74209/1</t>
  </si>
  <si>
    <t>Placa da obra - padrão Governo Federal</t>
  </si>
  <si>
    <t xml:space="preserve"> m²</t>
  </si>
  <si>
    <t>1.2</t>
  </si>
  <si>
    <t>C2851</t>
  </si>
  <si>
    <t xml:space="preserve">Instalação provisória de água </t>
  </si>
  <si>
    <t>1.3</t>
  </si>
  <si>
    <t>73960/1</t>
  </si>
  <si>
    <t xml:space="preserve">Instalação provisória de energia elétrica em baixa tensão </t>
  </si>
  <si>
    <t>1.4</t>
  </si>
  <si>
    <t>C2849</t>
  </si>
  <si>
    <t>Instalações provisórias de esgoto</t>
  </si>
  <si>
    <t>1.5</t>
  </si>
  <si>
    <t>73805/1</t>
  </si>
  <si>
    <t>Barracões provisórios (depósito, escritório, vestiário e refeitório) com piso cimentado</t>
  </si>
  <si>
    <t>m</t>
  </si>
  <si>
    <t>5.1</t>
  </si>
  <si>
    <t>5.1.1</t>
  </si>
  <si>
    <t>73937/4</t>
  </si>
  <si>
    <t>Cobogó de concreto (elemento vazado)  - (6x40x40cm) assentado com argamassa traço 1:4 (cimento, areia)</t>
  </si>
  <si>
    <t>5.2</t>
  </si>
  <si>
    <t>5.2.5</t>
  </si>
  <si>
    <t>Divisória de banheiros e sanitários em granito com espessura de 2cm polido assentado com argamassa traço 1:4</t>
  </si>
  <si>
    <t xml:space="preserve">ESQUADRIAS </t>
  </si>
  <si>
    <t>6.1</t>
  </si>
  <si>
    <t>6.1.1</t>
  </si>
  <si>
    <t>73910/3</t>
  </si>
  <si>
    <t xml:space="preserve">Porta de Madeira - PM1 - 70x210, folha lisa com chapa metalica, incluso ferragens, conforme projeto de esquadrias </t>
  </si>
  <si>
    <t>6.1.2</t>
  </si>
  <si>
    <t>73906/3</t>
  </si>
  <si>
    <t>Porta de Madeira - PM2 - 80x210, com veneziana, incluso ferragens, conforme projeto de esquadrias</t>
  </si>
  <si>
    <t>6.1.3</t>
  </si>
  <si>
    <t>73910/5</t>
  </si>
  <si>
    <t>Porta de Madeira - PM3 - 80x210, barra e chapa metálica, incluso ferragens, conforme projeto de esquadrias</t>
  </si>
  <si>
    <t>6.1.4</t>
  </si>
  <si>
    <t xml:space="preserve">Porta de Madeira - PM4 - 80x210, folha lisa com chapa metalica, incluso ferragens, conforme projeto de esquadrias </t>
  </si>
  <si>
    <t>6.1.5</t>
  </si>
  <si>
    <t>Porta de Madeira - PM5 - 80x210, com barra e chapa metálica e visor, incluso ferragens, conforme projeto de esquadrias</t>
  </si>
  <si>
    <t>6.1.6</t>
  </si>
  <si>
    <t>MERCADO</t>
  </si>
  <si>
    <t>Porta de compesando de madeira - PM6 - 60x100, folha lisa revestida com laminado melamínico, incluso ferragens, conforme projeto de esquadrias</t>
  </si>
  <si>
    <t>6.1.7</t>
  </si>
  <si>
    <t>Chapa metalica (alumínio) 0,8*0,5x 1mm para as portas - fornecimento e instalação</t>
  </si>
  <si>
    <t>6.2</t>
  </si>
  <si>
    <t>6.2.1</t>
  </si>
  <si>
    <t>74070/3</t>
  </si>
  <si>
    <t>Fechadura de embutir completa, para portas internas</t>
  </si>
  <si>
    <t>6.3</t>
  </si>
  <si>
    <t>6.3.1</t>
  </si>
  <si>
    <t>74071/2</t>
  </si>
  <si>
    <r>
      <t xml:space="preserve">Porta de abrir - PA1 - 100x210 em chapa de alumínio e veneziana- </t>
    </r>
    <r>
      <rPr>
        <sz val="10"/>
        <rFont val="Arial"/>
        <family val="2"/>
      </rPr>
      <t>conforme projeto de esquadrias, inclusive ferragens</t>
    </r>
  </si>
  <si>
    <t>6.3.2</t>
  </si>
  <si>
    <t>Porta de abrir - PA2 - 80x210 em chapa de alumínio com veneziana- conforme projeto de esquadrias, inclusive ferragens</t>
  </si>
  <si>
    <t>6.3.3</t>
  </si>
  <si>
    <t>Porta de abrir - PA3 - 160x210 em chapa de alumínio com veneziana- conforme projeto de esquadrias, inclusive ferragens</t>
  </si>
  <si>
    <t>6.3.4</t>
  </si>
  <si>
    <t>Porta de correr de vidro - PA4 - 450x210  conforme projeto de esquadrias, inclusive ferragens</t>
  </si>
  <si>
    <t>6.3.5</t>
  </si>
  <si>
    <t>Porta de abrir - PA5 - 120x185  - conforme projeto de esquadrias, inclusive ferragens</t>
  </si>
  <si>
    <t>6.4</t>
  </si>
  <si>
    <t>6.4.1</t>
  </si>
  <si>
    <t>73838/1</t>
  </si>
  <si>
    <t xml:space="preserve">Porta de Vidro temperado - PV1 - 175x230, com ferragens, inclusive vidro, conforme projeto de esquadrias </t>
  </si>
  <si>
    <t>6.5</t>
  </si>
  <si>
    <t xml:space="preserve">JANELAS DE ALUMÍNIO - JA </t>
  </si>
  <si>
    <t>6.5.1</t>
  </si>
  <si>
    <t>Janela de Alumínio - JA-01, 70x125, completa conforme projeto de esquadrias - Guilhotina</t>
  </si>
  <si>
    <t>6.5.2</t>
  </si>
  <si>
    <t>Janela de Alumínio - JA-02, 110x195, completa conforme projeto de esquadrias - Guilhotina</t>
  </si>
  <si>
    <t>6.5.3</t>
  </si>
  <si>
    <t>Vidro fixo - JA-03, 140x115, completa conforme projeto de esquadrias</t>
  </si>
  <si>
    <t>6.5.4</t>
  </si>
  <si>
    <t>Janela de Alumínio - JA-04, 140x195, completa conforme projeto de esquadrias - Guilhotina</t>
  </si>
  <si>
    <t>6.5.5</t>
  </si>
  <si>
    <t>73809/1</t>
  </si>
  <si>
    <t>Janela de Alumínio - JA-06, 210x50, completa conforme projeto de esquadrias - Maxim-ar - incluso vidro liso incolor, espessura 6mm</t>
  </si>
  <si>
    <t>6.5.6</t>
  </si>
  <si>
    <t>Janela de Alumínio - JA-07, 210x75, completa conforme projeto de esquadrias - Maxim-ar - incluso vidro liso incolor, espessura 6mm</t>
  </si>
  <si>
    <t>6.5.7</t>
  </si>
  <si>
    <t>Janela de Alumínio - JA-08, 210x100, completa conforme projeto de esquadrias - Maxim-ar - incluso vidro liso incolor, espessura 6mm</t>
  </si>
  <si>
    <t>6.5.8</t>
  </si>
  <si>
    <t>Janela de Alumínio - JA-09, 210x150, completa conforme projeto de esquadrias - Maxim-ar - incluso vidro liso incolor, espessura 6mm</t>
  </si>
  <si>
    <t>6.5.9</t>
  </si>
  <si>
    <t>Janela de Alumínio - JA-10, 70*75, completa conforme projeto de esquadrias - Maxim-ar - incluso vidro liso incolor, espessura 6mm</t>
  </si>
  <si>
    <t>6.5.10</t>
  </si>
  <si>
    <t>Janela de Alumínio - JA-11, 140x75, completa conforme projeto de esquadrias - Maxim-ar - incluso vidro liso incolor, espessura 6mm</t>
  </si>
  <si>
    <t>6.5.11</t>
  </si>
  <si>
    <t>Janela de Alumínio - JA-12, 420x50, completa conforme projeto de esquadrias - Maxim-ar - incluso vidro liso incolor, espessura 6mm</t>
  </si>
  <si>
    <t>6.5.12</t>
  </si>
  <si>
    <t>Janela de Alumínio - JA-13, 560x100, completa conforme projeto de esquadrias - Maxim-ar - incluso vidro liso incolor, espessura 6mm</t>
  </si>
  <si>
    <t>6.5.13</t>
  </si>
  <si>
    <t>6.6</t>
  </si>
  <si>
    <t>6.6.1</t>
  </si>
  <si>
    <t>Vidro liso temperado incolor, espessura 6mm- fornecimento e instalação</t>
  </si>
  <si>
    <t>6.6.2</t>
  </si>
  <si>
    <t>Espelho cristal esp. 4mm sem moldura</t>
  </si>
  <si>
    <t>6.7</t>
  </si>
  <si>
    <t>6.7.1</t>
  </si>
  <si>
    <t>6.7.2</t>
  </si>
  <si>
    <t>Portão de abrir em chapa de aço perfurada, inclusive pintura - fornecimento e instalação (PF1 e PF2)</t>
  </si>
  <si>
    <t>6.7.3</t>
  </si>
  <si>
    <t>C4559</t>
  </si>
  <si>
    <t>Portão de abrir com gradil metálico e tela de aço galvanizado, inclusive pintura - fornecimento e instalação (PO1, PO2, PO3)</t>
  </si>
  <si>
    <t>6.7.4</t>
  </si>
  <si>
    <t>Gradil metalico e tela de aço galvanizado , inclusive pintura - fornecimento e instalação (GR1, GR2, GR3, GR4)</t>
  </si>
  <si>
    <t xml:space="preserve">SISTEMAS DE COBERTURA </t>
  </si>
  <si>
    <t>7.6</t>
  </si>
  <si>
    <t>Pingadeira (chapim) em concreto</t>
  </si>
  <si>
    <t>9.4</t>
  </si>
  <si>
    <t>Revestimento cerâmico de paredes PEI IV- cerâmica 30 x 40 cm - incl. rejunte - conforme projeto - branca</t>
  </si>
  <si>
    <t>9.5</t>
  </si>
  <si>
    <t>Revestimento cerâmico de paredes PEI IV - cerâmica 10 x 10 cm - incl. rejunte - conforme projeto - azul</t>
  </si>
  <si>
    <t>9.6</t>
  </si>
  <si>
    <t>Revestimento cerâmico de paredes PEI IV - cerâmica 10 x 10 cm - incl. rejunte - conforme projeto - vermelho</t>
  </si>
  <si>
    <t>9.7</t>
  </si>
  <si>
    <t>Revestimento cerâmico de paredes PEI IV - cerâmica 10 x 10 cm - incl. rejunte - conforme projeto - branco</t>
  </si>
  <si>
    <t>9.8</t>
  </si>
  <si>
    <t>Revestimento cerâmico de paredes PEI IV - cerâmica 10 x 10 cm - incl. rejunte - conforme projeto - amarelo</t>
  </si>
  <si>
    <t>9.9</t>
  </si>
  <si>
    <t>73886/1</t>
  </si>
  <si>
    <t>Roda meio em madeira (largura=10cm)</t>
  </si>
  <si>
    <t>9.11</t>
  </si>
  <si>
    <t>C4294</t>
  </si>
  <si>
    <t>Forro de gesso acartonado estruturado - montagem e instalação</t>
  </si>
  <si>
    <t>9.12</t>
  </si>
  <si>
    <t>Forro em fibra mineral removível (1250x625x16mm) apoiado sobre perfil metálico "T" invertido 24mm</t>
  </si>
  <si>
    <t>10.1</t>
  </si>
  <si>
    <t>10.1.4</t>
  </si>
  <si>
    <t>Pintura de base epoxi sobre piso</t>
  </si>
  <si>
    <t>10.1.5</t>
  </si>
  <si>
    <t xml:space="preserve">Piso cerâmico antiderrapante PEI V - 40 x 40 cm - incl. rejunte - conforme projeto </t>
  </si>
  <si>
    <t>10.1.6</t>
  </si>
  <si>
    <t xml:space="preserve">Piso cerâmico antiderrapante PEI V - 60 x 60 cm - incl. rejunte - conforme projeto </t>
  </si>
  <si>
    <t>10.1.7</t>
  </si>
  <si>
    <t>Piso vinílico em manta e=2,0mm</t>
  </si>
  <si>
    <t>10.1.8</t>
  </si>
  <si>
    <t>C4623</t>
  </si>
  <si>
    <t>Piso podotátil de alerta em borracha integrado 30x30cm, assentamento com argamassa (fornecimento e assentamento)</t>
  </si>
  <si>
    <t>10.1.9</t>
  </si>
  <si>
    <t>Piso podotátil direcional em borracha integrado 30x30cm, assentamento com argamassa (fornecimento e assentamento)</t>
  </si>
  <si>
    <t>10.1.10</t>
  </si>
  <si>
    <t>Rodapé vinílico h=5cm</t>
  </si>
  <si>
    <t>10.1.11</t>
  </si>
  <si>
    <t>C2284</t>
  </si>
  <si>
    <t xml:space="preserve">Soleira em granito cinza andorinha, L=15cm, E=2cm </t>
  </si>
  <si>
    <t>10.1.12</t>
  </si>
  <si>
    <t xml:space="preserve">Soleira em granito cinza andorinha, L=17,5cm, E=2cm </t>
  </si>
  <si>
    <t>10.1.13</t>
  </si>
  <si>
    <t>C2285</t>
  </si>
  <si>
    <t xml:space="preserve">Soleira em granito cinza andorinha, L=30cm, E=2cm </t>
  </si>
  <si>
    <t>10.2</t>
  </si>
  <si>
    <t>10.2.3</t>
  </si>
  <si>
    <t>73764/4</t>
  </si>
  <si>
    <t>Pavimetação em blocos intertravado de concreto, e= 6,0cm, FCK 35MPa, assentados sobre colchão de areia</t>
  </si>
  <si>
    <t>10.2.4</t>
  </si>
  <si>
    <t>C4624</t>
  </si>
  <si>
    <t>Piso tátil de alerta em placas pré-moldadas - 5MPa</t>
  </si>
  <si>
    <t>10.2.5</t>
  </si>
  <si>
    <t>Piso tátil direcional em placas pré-moldadas - 5MPa</t>
  </si>
  <si>
    <t>10.2.6</t>
  </si>
  <si>
    <t>74223/1</t>
  </si>
  <si>
    <t xml:space="preserve">Meio -fio (guia) de concreto pré-moldado, rejuntado com argamassa, incluindo escavação e reaterro </t>
  </si>
  <si>
    <t>10.2.7</t>
  </si>
  <si>
    <t>Colchão de areia e=10cm</t>
  </si>
  <si>
    <t>10.2.8</t>
  </si>
  <si>
    <t>74236/1</t>
  </si>
  <si>
    <t>Grama batatais em placas</t>
  </si>
  <si>
    <t xml:space="preserve">PINTURA </t>
  </si>
  <si>
    <t>11.1</t>
  </si>
  <si>
    <t>C1207</t>
  </si>
  <si>
    <t xml:space="preserve">Emassamento de paredes internas com massa acrílica - 02 demãos </t>
  </si>
  <si>
    <t>11.2</t>
  </si>
  <si>
    <t>Pintura em latex acrílico 02 demãos sobre paredes internas, externas</t>
  </si>
  <si>
    <t>11.3</t>
  </si>
  <si>
    <t>Pintura em latex PVA 02 demãos sobre teto</t>
  </si>
  <si>
    <t>11.4</t>
  </si>
  <si>
    <t>74065/2</t>
  </si>
  <si>
    <t>Pintura em esmalte sintético 02 demãos em esquadrias de madeira</t>
  </si>
  <si>
    <t>11.5</t>
  </si>
  <si>
    <t>74065/1</t>
  </si>
  <si>
    <t>Pintura em esmalte sintético 02 demãos em rodameio de madeira</t>
  </si>
  <si>
    <t>11.6</t>
  </si>
  <si>
    <t>Pintura epoxi - 02 demãos</t>
  </si>
  <si>
    <t xml:space="preserve">INSTALAÇÃO HIDRÁULICA </t>
  </si>
  <si>
    <t>12.1</t>
  </si>
  <si>
    <t>Tubo PVC soldável Ø 25 mm, fornecimento e instalação</t>
  </si>
  <si>
    <t>12.1.47</t>
  </si>
  <si>
    <t>Tubo de ligação latao cromado com canopla para vaso sanitario</t>
  </si>
  <si>
    <t>12.2</t>
  </si>
  <si>
    <t>12.2.1</t>
  </si>
  <si>
    <t>Registro esfera borboleta bruto PVC - 1/2", fornecimento e instalação</t>
  </si>
  <si>
    <t>12.2.2</t>
  </si>
  <si>
    <t>74181/1</t>
  </si>
  <si>
    <t>Registro bruto de gaveta 2", fornecimento e instalação</t>
  </si>
  <si>
    <t>12.2.3</t>
  </si>
  <si>
    <t>74180/1</t>
  </si>
  <si>
    <t>Registro bruto de gaveta 2 1/2", fornecimento e instalação</t>
  </si>
  <si>
    <t>12.2.4</t>
  </si>
  <si>
    <t>74175/1</t>
  </si>
  <si>
    <t>Registro de gaveta com canopla cromada 1/2", fornecimento e instalação</t>
  </si>
  <si>
    <t>12.2.5</t>
  </si>
  <si>
    <t>Registro de gaveta com canopla cromada 1", fornecimento e instalação</t>
  </si>
  <si>
    <t>12.2.6</t>
  </si>
  <si>
    <t>74174/1</t>
  </si>
  <si>
    <t>Registro de gaveta com canopla cromada 1 1/2", fornecimento e instalação</t>
  </si>
  <si>
    <t>12.2.7</t>
  </si>
  <si>
    <t>Registro de gaveta com canopla cromada 3/4", fornecimento e instalação</t>
  </si>
  <si>
    <t>12.2.8</t>
  </si>
  <si>
    <t>Registro de pressão com canopla cromada 3/4", fornecimento e instalação</t>
  </si>
  <si>
    <t>13.2</t>
  </si>
  <si>
    <t>13.2.1</t>
  </si>
  <si>
    <t>Ralo hemisférico (formato abacaxi) de ferro fundido, Ø100mm</t>
  </si>
  <si>
    <t>13.2.2</t>
  </si>
  <si>
    <t>Caixa de areia sem grelha 60x60cm</t>
  </si>
  <si>
    <t xml:space="preserve">INSTALAÇÃO SANITÁRIA </t>
  </si>
  <si>
    <t>14.24</t>
  </si>
  <si>
    <t>Caixa sifonada 150x150x50mm</t>
  </si>
  <si>
    <t>14.25</t>
  </si>
  <si>
    <t>74051/2</t>
  </si>
  <si>
    <t>Caixa de gordura simples - CG 37cm</t>
  </si>
  <si>
    <t>14.26</t>
  </si>
  <si>
    <t>Caixa de inspeção 60x60cm</t>
  </si>
  <si>
    <t>14.27</t>
  </si>
  <si>
    <t>74104/1</t>
  </si>
  <si>
    <t>Caixa de inspeção modulada DN 30cm</t>
  </si>
  <si>
    <t>14.28</t>
  </si>
  <si>
    <t>Ralo sifonado, PVC 100x100X40mm</t>
  </si>
  <si>
    <t>14.30</t>
  </si>
  <si>
    <t>74198/2</t>
  </si>
  <si>
    <t>Sumidouro em alvenaria 2,40 x 2,40 m</t>
  </si>
  <si>
    <t>14.31</t>
  </si>
  <si>
    <t>74197/1</t>
  </si>
  <si>
    <t>Fossa séptica 2,30 x 2,30 m</t>
  </si>
  <si>
    <t xml:space="preserve">LOUÇAS E METAIS </t>
  </si>
  <si>
    <t>15.1</t>
  </si>
  <si>
    <t>C4635</t>
  </si>
  <si>
    <t>Bacia Sanitária Vogue Plus, Linha Conforto com abertura, cor Branco Gelo, código P.51,  DECA, ou equivalente p/ de descarga, com acessórios, bolsa de borracha para ligacao, tubo pvc ligacao - fornecimento e instalação</t>
  </si>
  <si>
    <t>15.2</t>
  </si>
  <si>
    <t>Bacia Sanitária Convencional, código Izy P.11, DECA, ou equivalente com acessórios- fornecimento e instalação</t>
  </si>
  <si>
    <t>15.3</t>
  </si>
  <si>
    <t>Bacia Convencional Studio Kids, código PI.16, para valvula de descarga, em louca branca,  assento plastico, anel de vedação, tubo pvc ligacao - fornecimento e instalacao, Deca ou equivalente</t>
  </si>
  <si>
    <t>15.4</t>
  </si>
  <si>
    <t>Valvula de descarga 1 1/2", com registro, acabamento em metal cromado - fornecimento e instalação</t>
  </si>
  <si>
    <t>15.5</t>
  </si>
  <si>
    <t>Cuba de Embutir Oval cor Branco Gelo, código L.37, DECA, ou equivalente, em bancada  ecomplementos (válvula, sifao e engate flexível cromados), exceto torneira.</t>
  </si>
  <si>
    <t>15.6</t>
  </si>
  <si>
    <t>Cuba industrial 50x40 profundidade 30 – HIDRONOX, ou equivalente, com sifão em metal cromado 1.1/2x1.1/2", válvula em metal cromado tipo americana 3.1/2"x1.1/2" para pia - fornecimento e instalação</t>
  </si>
  <si>
    <t>15.7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</si>
  <si>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</si>
  <si>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un.</t>
  </si>
  <si>
    <t>15.8</t>
  </si>
  <si>
    <t>Banheira Embutir em plástico tipo PVC, 77x45x20cm, Burigotto ou equivalente</t>
  </si>
  <si>
    <t>15.9</t>
  </si>
  <si>
    <t>15.10</t>
  </si>
  <si>
    <t>Lavatório pequeno Ravena/Izy cor branco gelo, com coluna suspensa, código L915 DECA ou equivalente</t>
  </si>
  <si>
    <t>15.11</t>
  </si>
  <si>
    <t>Tanque Grande (40 L) cor Branco Gelo, código TQ.03, DECA, ou equivalente incluso torneira cromada</t>
  </si>
  <si>
    <t>15.12</t>
  </si>
  <si>
    <t xml:space="preserve">Chuveiro Maxi Ducha, LORENZETTI, com Mangueira plástica/desviador para duchas elétricas, cógigo 8010-A, LORENZETTI,  ou equivalente </t>
  </si>
  <si>
    <t>15.13</t>
  </si>
  <si>
    <t>C4642</t>
  </si>
  <si>
    <t>Assento Poliéster com abertura frontal Vogue Plus, Linha Conforto, cor Branco Gelo, código AP.52, DECA, ou equivalente</t>
  </si>
  <si>
    <t>15.14</t>
  </si>
  <si>
    <t>Assento plástico Izy, código AP.01, DECA, fornecimento e instalação</t>
  </si>
  <si>
    <t>15.15</t>
  </si>
  <si>
    <t>Papeleira Metálica Linha Izy, código 2020.C37, DECA ou equivalente, fornecimento e instalação</t>
  </si>
  <si>
    <t>15.16</t>
  </si>
  <si>
    <t>Ducha Higiênica com registro e derivação Izy, código 1984.C37. ACT.CR, DECA, ou equivalente, fornecimento e instalação</t>
  </si>
  <si>
    <t>15.17</t>
  </si>
  <si>
    <t>Torneira elétrica LorenEasy, LORENZETTI ou equivalente, fornecimento e instalação</t>
  </si>
  <si>
    <t>15.18</t>
  </si>
  <si>
    <t>Torneira elétrica Fortti Maxi, com mangueira plastica, código 79004, LORENZETTI ou equivalente, fornecimento e instalação</t>
  </si>
  <si>
    <t>15.19</t>
  </si>
  <si>
    <t>Torneira Acabamento para registro pequeno Linha Izy, código: 4900.C37.PQ, DECA ou equivalente (para chuveiros), Deca ou equivalente</t>
  </si>
  <si>
    <t>15.20</t>
  </si>
  <si>
    <t>Torneira para cozinha de mesa bica móvel Izy, código 1167.C37, DECA, ou equivalente</t>
  </si>
  <si>
    <t>15.21</t>
  </si>
  <si>
    <t>Torneira de parede de uso geral para jardim ou tanque</t>
  </si>
  <si>
    <t>15.22</t>
  </si>
  <si>
    <t>Torneira para lavatório de mesa bica baixa Izy, código 1193.C37, Deca ou equivalente</t>
  </si>
  <si>
    <t>15.23</t>
  </si>
  <si>
    <t>Dispenser Saboneteira Linha Excellence, código 7009, Melhoramentos ou equivalente, fornecimento e instalação</t>
  </si>
  <si>
    <t>15.24</t>
  </si>
  <si>
    <t>Dispenser Toalha Linha Excellence, código 7007, Melhoramentos ou equivalente, fornecimento e instalação</t>
  </si>
  <si>
    <t>15.25</t>
  </si>
  <si>
    <t>Barra de apoio, Linha conforto, código 2310.I.080.ESC, aço inox polido, DECA ou equivalente, fornecimento e instalação</t>
  </si>
  <si>
    <t>15.26</t>
  </si>
  <si>
    <t>Barra de apoio de canto para lavatório, aço inox polido,Celite ou equivalente, fornecimento e instalação</t>
  </si>
  <si>
    <t>15.27</t>
  </si>
  <si>
    <t>Barra de apoio de chuveiro PNE, em "L", Linha conforto código 2335.I.ESC, fornecimento e instalação</t>
  </si>
  <si>
    <t>15.28</t>
  </si>
  <si>
    <t>Cabide metálico Izy, código 2060.C37, Deca ou equivalente, fornecimento e instalação</t>
  </si>
  <si>
    <t>15.29</t>
  </si>
  <si>
    <t>Cadeira articulada para banho, fornecimento e instalação</t>
  </si>
  <si>
    <t>15.30</t>
  </si>
  <si>
    <t>Gancho metálico para mochilas, fornecimento e instalação</t>
  </si>
  <si>
    <t>15.31</t>
  </si>
  <si>
    <t>74072/3</t>
  </si>
  <si>
    <t>Barra metálica com pintura azul para proteção dos espelhos e chuveiro infantil d=1 1/4"</t>
  </si>
  <si>
    <t>16.1</t>
  </si>
  <si>
    <t>74138/2</t>
  </si>
  <si>
    <t>Abrigo para Central de GLP, em concreto</t>
  </si>
  <si>
    <t>16.2</t>
  </si>
  <si>
    <t>Tela metálica para ventilação com requadro em alumínio</t>
  </si>
  <si>
    <t>16.3</t>
  </si>
  <si>
    <t>73976/3</t>
  </si>
  <si>
    <t>Tubo de Aço Galvanizado Ø 3/4", inclusive conexões</t>
  </si>
  <si>
    <t>16.4</t>
  </si>
  <si>
    <t>C1250</t>
  </si>
  <si>
    <t>Envelopamento de concreto - 3cm</t>
  </si>
  <si>
    <t>16.5</t>
  </si>
  <si>
    <t>Fita anticorrosiva 5cmx30m (2 camadas)</t>
  </si>
  <si>
    <t>16.6</t>
  </si>
  <si>
    <t>Válvula esfera Ø 3/4" NPT 300</t>
  </si>
  <si>
    <t>16.7</t>
  </si>
  <si>
    <t>União 3/4" NPT 300</t>
  </si>
  <si>
    <t>16.8</t>
  </si>
  <si>
    <t>Niple 3/4" NPT 300</t>
  </si>
  <si>
    <t>16.9</t>
  </si>
  <si>
    <t>Niple 1/2" NPT 300</t>
  </si>
  <si>
    <t>16.10</t>
  </si>
  <si>
    <t>Niple 1/4" NPT 300</t>
  </si>
  <si>
    <t>16.11</t>
  </si>
  <si>
    <t>Tê redução 3/4"x1/2"</t>
  </si>
  <si>
    <t>16.12</t>
  </si>
  <si>
    <t>Redução 1/2" x 1/4"</t>
  </si>
  <si>
    <t>16.13</t>
  </si>
  <si>
    <t xml:space="preserve">Luva de redução 3/4 x 1/2" </t>
  </si>
  <si>
    <t>16.14</t>
  </si>
  <si>
    <t>Luva de redução 1/4" x 1/2"</t>
  </si>
  <si>
    <t>16.15</t>
  </si>
  <si>
    <t>Joelho 1/2" NPT 300</t>
  </si>
  <si>
    <t>16.16</t>
  </si>
  <si>
    <t>Regulador 1º estagio com manometro</t>
  </si>
  <si>
    <t>16.17</t>
  </si>
  <si>
    <t>Manômetro NPT 1/4", 0 a 300 psi</t>
  </si>
  <si>
    <t>16.18</t>
  </si>
  <si>
    <t>Mangueira Flexivel</t>
  </si>
  <si>
    <t>16.20</t>
  </si>
  <si>
    <t>Regulador 2º estágio com registro</t>
  </si>
  <si>
    <t>16.21</t>
  </si>
  <si>
    <t>Placa de sinalização em pvc cod 1 - (348x348) Proibido fumar</t>
  </si>
  <si>
    <t>16.22</t>
  </si>
  <si>
    <t>Placa de sinalização em pvc cod 6 - (348x348) Perigo Inflamável</t>
  </si>
  <si>
    <t>17.1</t>
  </si>
  <si>
    <t>Extintor ABC - 6KG</t>
  </si>
  <si>
    <t>17.2</t>
  </si>
  <si>
    <t>Extintor CO2 - 6KG</t>
  </si>
  <si>
    <t>17.3</t>
  </si>
  <si>
    <t>Cotovelo 45º galvanizado 2 1/2"</t>
  </si>
  <si>
    <t>17.4</t>
  </si>
  <si>
    <t>Cotovelo 90º galvanizado 2 1/2"</t>
  </si>
  <si>
    <t>17.5</t>
  </si>
  <si>
    <t>Curva macho - fêmea 2 1/2"</t>
  </si>
  <si>
    <t>17.6</t>
  </si>
  <si>
    <t>Niple duplo aço galvanizado 2 1/2"</t>
  </si>
  <si>
    <t>17.7</t>
  </si>
  <si>
    <t>Tê aço galvanizado 2 1/2"</t>
  </si>
  <si>
    <t>17.8</t>
  </si>
  <si>
    <t>73976/8</t>
  </si>
  <si>
    <t>Tubo aço galvanizado 65mm - 2 1/2"2 1/2"</t>
  </si>
  <si>
    <t>17.9</t>
  </si>
  <si>
    <t>Adaptador storz - roscas internas 2 1/2"</t>
  </si>
  <si>
    <t>17.10</t>
  </si>
  <si>
    <t>Caixa para abrigo de mangueira - 90x60x17cm</t>
  </si>
  <si>
    <t>17.11</t>
  </si>
  <si>
    <t>Chave para conexão de mangueira tipo stroz engate rápido - dupla 1 1/2" x 1 1/2"</t>
  </si>
  <si>
    <t>17.12</t>
  </si>
  <si>
    <t>Esguicho jato solido 1 1/2" 16mm</t>
  </si>
  <si>
    <t>17.13</t>
  </si>
  <si>
    <t>Mangueiras de incêndio de nylon -  1 1/2" 16mm</t>
  </si>
  <si>
    <t>17.14</t>
  </si>
  <si>
    <t>Niple paralelo em ferro maleavél 2 1/2"</t>
  </si>
  <si>
    <t>17.15</t>
  </si>
  <si>
    <t>União assento de ferro conico macho-femea 2 1/2"</t>
  </si>
  <si>
    <t>17.16</t>
  </si>
  <si>
    <t>Redução giratória tipo Storz - 2 1/2 x 1 1/2"</t>
  </si>
  <si>
    <t>17.17</t>
  </si>
  <si>
    <t>Registro globo 2 1/2" 45º</t>
  </si>
  <si>
    <t>17.18</t>
  </si>
  <si>
    <t>Tampão cego com corrente tipo storz 1 1/2"</t>
  </si>
  <si>
    <t>17.19</t>
  </si>
  <si>
    <t>Tampão de FoFo 50x50cm</t>
  </si>
  <si>
    <t>17.20</t>
  </si>
  <si>
    <t>Registro bruto de gaveta insutrial 2 1/2"</t>
  </si>
  <si>
    <t>17.21</t>
  </si>
  <si>
    <t>73795/6</t>
  </si>
  <si>
    <t>Válvula de retenção vertical 2 1/2"</t>
  </si>
  <si>
    <t>17.22</t>
  </si>
  <si>
    <t>10765/ORSE</t>
  </si>
  <si>
    <t>Luminária de emergência com lampada fluorescente 9W de 1 hora</t>
  </si>
  <si>
    <t>17.23</t>
  </si>
  <si>
    <t>Marcação no Piso - 1 x 1m para extintor</t>
  </si>
  <si>
    <t>17.24</t>
  </si>
  <si>
    <t>Marcação no Piso - 1 x 1m para hidrante</t>
  </si>
  <si>
    <t>17.25</t>
  </si>
  <si>
    <t>Conjunto motobomba</t>
  </si>
  <si>
    <t>17.26</t>
  </si>
  <si>
    <t>C4627</t>
  </si>
  <si>
    <t>Placa de sinalização em pvc cod 25 - (200x200) Hidrante de incendio</t>
  </si>
  <si>
    <t>17.27</t>
  </si>
  <si>
    <t>C4628</t>
  </si>
  <si>
    <t>Placa de sinalização em pvc cod 12 e 13- (250x125) Saída de emergência</t>
  </si>
  <si>
    <t>17.28</t>
  </si>
  <si>
    <t>Placa de sinalização em pvc cod 17 - (250x125) Mensagem "Saída"</t>
  </si>
  <si>
    <t>17.29</t>
  </si>
  <si>
    <t>Placa de sinalização em pvc cod 23 - (200x200) Extintor de Incêndio</t>
  </si>
  <si>
    <t>18.1</t>
  </si>
  <si>
    <t>18.1.1</t>
  </si>
  <si>
    <t>74131/4</t>
  </si>
  <si>
    <t>Quadro de Distribuição de embutir, completo, (para 18 disjuntores monopolares, com barramento para as fases, neutro e para proteção, metálico, pintura eletrostática epóxi cor bege, c/ porta, trinco e acessórios)</t>
  </si>
  <si>
    <t>18.1.2</t>
  </si>
  <si>
    <t>74131/5</t>
  </si>
  <si>
    <t>Quadro de Distribuição de embutir, completo, (para 24 disjuntores monopolares, com barramento para as fases, neutro e para proteção, metálico, pintura eletrostática epóxi cor bege, c/ porta, trinco e acessórios)</t>
  </si>
  <si>
    <t>18.1.3</t>
  </si>
  <si>
    <t>74131/6</t>
  </si>
  <si>
    <t>Quadro de Distribuição de embutir, completo, (para 32 disjuntores monopolares, com barramento para as fases, neutro e para proteção, metálico, pintura eletrostática epóxi cor bege, c/ porta, trinco e acessórios)</t>
  </si>
  <si>
    <t>18.1.4</t>
  </si>
  <si>
    <t>74131/7</t>
  </si>
  <si>
    <t>Quadro de Distribuição de embutir, completo, (para 40 disjuntores monopolares, com barramento para as fases, neutro e para proteção, metálico, pintura eletrostática epóxi cor bege, c/ porta, trinco e acessórios)</t>
  </si>
  <si>
    <t>18.1.5</t>
  </si>
  <si>
    <t>Quadro de medição - fornecimento e instalação</t>
  </si>
  <si>
    <t>18.2</t>
  </si>
  <si>
    <t>18.2.1</t>
  </si>
  <si>
    <t>74130/1</t>
  </si>
  <si>
    <t>Disjuntor unipolar termomagnético 10A</t>
  </si>
  <si>
    <t>18.2.2</t>
  </si>
  <si>
    <t>Disjuntor unipolar termomagnético 20A</t>
  </si>
  <si>
    <t>18.2.3</t>
  </si>
  <si>
    <t>Disjuntor unipolar termomagnético 32A</t>
  </si>
  <si>
    <t>18.2.4</t>
  </si>
  <si>
    <t>74130/4</t>
  </si>
  <si>
    <t>Disjuntor tripolar termomagnético 20A</t>
  </si>
  <si>
    <t>18.2.5</t>
  </si>
  <si>
    <t>Disjuntor tripolar termomagnético 50A</t>
  </si>
  <si>
    <t>18.2.6</t>
  </si>
  <si>
    <t>74130/5</t>
  </si>
  <si>
    <t>Disjuntor tripolar termomagnético 70A</t>
  </si>
  <si>
    <t>18.2.7</t>
  </si>
  <si>
    <t>74130/6</t>
  </si>
  <si>
    <t>Disjuntor tripolar termomagnético 125A</t>
  </si>
  <si>
    <t>18.2.8</t>
  </si>
  <si>
    <t>Disjuntor tripolar termomagnético 150A</t>
  </si>
  <si>
    <t>18.2.9</t>
  </si>
  <si>
    <t>C4562</t>
  </si>
  <si>
    <t>Dispositivo de proteção contra surto - 175V - 40KA</t>
  </si>
  <si>
    <t>18.2.10</t>
  </si>
  <si>
    <t>Dispositivo de proteção contra surto - 275V - 40KA</t>
  </si>
  <si>
    <t>18.2.11</t>
  </si>
  <si>
    <t>Dispositivo de proteção contra surto - 275V - 80KA</t>
  </si>
  <si>
    <t>18.3</t>
  </si>
  <si>
    <t>18.3.4</t>
  </si>
  <si>
    <t>73798/1</t>
  </si>
  <si>
    <t>Eletroduto PVC flexível corrugado reforçado, Ø50mm (DN 2"), inclusive conexões</t>
  </si>
  <si>
    <t>18.3.5</t>
  </si>
  <si>
    <t>73798/3</t>
  </si>
  <si>
    <t>Eletroduto PVC flexível corrugado reforçado, Ø75mm (DN 3"), inclusive conexões</t>
  </si>
  <si>
    <t>18.3.6</t>
  </si>
  <si>
    <t>Caixa de passagem 100x100x80mm aço pintada</t>
  </si>
  <si>
    <t>18.3.7</t>
  </si>
  <si>
    <t>Caixa PVC 4x2", fornecimento e instalação</t>
  </si>
  <si>
    <t>18.3.8</t>
  </si>
  <si>
    <t>Caixa PVC octogonal 3", fornecimento e instalação</t>
  </si>
  <si>
    <t>18.4</t>
  </si>
  <si>
    <t>18.4.1</t>
  </si>
  <si>
    <t>73860/8</t>
  </si>
  <si>
    <t>Condutor de cobre unipolar, isolação em PVC/70ºC, camada de proteção em PVC, não propagador de chamas, classe de tensão 750V, encordoamento classe 5, flexível, com a seguinte seção nominal: #2,5 mm²</t>
  </si>
  <si>
    <t>18.4.2</t>
  </si>
  <si>
    <t>73860/9</t>
  </si>
  <si>
    <t>Condutor de cobre unipolar, isolação em PVC/70ºC, camada de proteção em PVC, não propagador de chamas, classe de tensão 750V, encordoamento classe 5, flexível, com a seguinte seção nominal: #4 mm²</t>
  </si>
  <si>
    <t>18.4.3</t>
  </si>
  <si>
    <t>73860/10</t>
  </si>
  <si>
    <t>Condutor de cobre unipolar, isolação em PVC/70ºC, camada de proteção em PVC, não propagador de chamas, classe de tensão 750V, encordoamento classe 5, flexível, com a seguinte seção nominal: #6 mm²</t>
  </si>
  <si>
    <t>18.4.4</t>
  </si>
  <si>
    <t>73860/12</t>
  </si>
  <si>
    <t>Condutor de cobre unipolar, isolação em PVC/70ºC, camada de proteção em PVC, não propagador de chamas, classe de tensão 750V, encordoamento classe 5, flexível, com a seguinte seção nominal: #16 mm²</t>
  </si>
  <si>
    <t>18.4.5</t>
  </si>
  <si>
    <t>73860/13</t>
  </si>
  <si>
    <t>Condutor de cobre unipolar, isolação em PVC/70ºC, camada de proteção em PVC, não propagador de chamas, classe de tensão 750V, encordoamento classe 5, flexível, com a seguinte seção nominal: #25 mm²</t>
  </si>
  <si>
    <t>18.4.6</t>
  </si>
  <si>
    <t>73860/22</t>
  </si>
  <si>
    <t>Condutor de cobre unipolar, isolação em PVC/70ºC, camada de proteção em PVC, não propagador de chamas, classe de tensão 750V, encordoamento classe 5, flexível, com a seguinte seção nominal: #35 mm²</t>
  </si>
  <si>
    <t>18.4.7</t>
  </si>
  <si>
    <t>73860/15</t>
  </si>
  <si>
    <t>Condutor de cobre unipolar, isolação em PVC/70ºC, camada de proteção em PVC, não propagador de chamas, classe de tensão 750V, encordoamento classe 5, flexível, com a seguinte seção nominal: #70 mm²</t>
  </si>
  <si>
    <t>18.5</t>
  </si>
  <si>
    <t>18.5.1</t>
  </si>
  <si>
    <t>C1158</t>
  </si>
  <si>
    <t>Eletrocalha lisa tipo U 50x50mm com tampa, inclusive conexões</t>
  </si>
  <si>
    <t>18.5.2</t>
  </si>
  <si>
    <t>C1160</t>
  </si>
  <si>
    <t>Eletrocalha lisa tipo U 100x50mm com tampa, inclusive conexões</t>
  </si>
  <si>
    <t>18.5.3</t>
  </si>
  <si>
    <t>C1155</t>
  </si>
  <si>
    <t>Eletrocalha lisa tipo U 100x100mm com tampa, inclusive conexões</t>
  </si>
  <si>
    <t>18.5.4</t>
  </si>
  <si>
    <t>08695</t>
  </si>
  <si>
    <t>Suporte vertical eletrocalha 70x81mm</t>
  </si>
  <si>
    <t>18.5.5</t>
  </si>
  <si>
    <t>Suporte vertical eletrocalha 70x96mm</t>
  </si>
  <si>
    <t>18.5.6</t>
  </si>
  <si>
    <t>09524</t>
  </si>
  <si>
    <t>Tala plana perfurada 50mm</t>
  </si>
  <si>
    <t>18.6</t>
  </si>
  <si>
    <t>18.6.1</t>
  </si>
  <si>
    <t>Tomada universal, 2P+T, 10A, cor branca, completa</t>
  </si>
  <si>
    <t>18.6.2</t>
  </si>
  <si>
    <t>Tomada universal, 2P+T, 20A, cor branca, completa</t>
  </si>
  <si>
    <t>18.6.3</t>
  </si>
  <si>
    <t>Interruptor simples 10 A, completa</t>
  </si>
  <si>
    <t>18.6.4</t>
  </si>
  <si>
    <t>Interruptor 1 tecla e tomada, completa</t>
  </si>
  <si>
    <t>18.6.5</t>
  </si>
  <si>
    <t>73953/6</t>
  </si>
  <si>
    <t>Luminárias sobrepor 2x36W completa</t>
  </si>
  <si>
    <t>18.6.6</t>
  </si>
  <si>
    <t>07798/ORSE</t>
  </si>
  <si>
    <t>Luminárias embutir 2x16W completa</t>
  </si>
  <si>
    <t>18.6.7</t>
  </si>
  <si>
    <t>07588/ORSE</t>
  </si>
  <si>
    <t>Luminárias embutir 2x36W completa</t>
  </si>
  <si>
    <t>18.6.8</t>
  </si>
  <si>
    <t>C4540</t>
  </si>
  <si>
    <t>Luminária com aletas embutir 2x36 completa</t>
  </si>
  <si>
    <t>18.6.9</t>
  </si>
  <si>
    <t>C4412</t>
  </si>
  <si>
    <t>Luminária de piso, com lâmpada vapor metálico 70W</t>
  </si>
  <si>
    <t>18.6.10</t>
  </si>
  <si>
    <t>C2045</t>
  </si>
  <si>
    <t>Projetor com lâmpada de vapor metálico 150W</t>
  </si>
  <si>
    <t>18.6.11</t>
  </si>
  <si>
    <t>74041/1</t>
  </si>
  <si>
    <t>Arandelas de sobrepor com 1 lâmpada fluorescente compacta de 60W</t>
  </si>
  <si>
    <t>19.1</t>
  </si>
  <si>
    <t>19.2</t>
  </si>
  <si>
    <t>Joelho 45 - 25mm, fornecimento e instalação</t>
  </si>
  <si>
    <t>19.3</t>
  </si>
  <si>
    <t>Joelho 90 - 25mm, fornecimento e instalação</t>
  </si>
  <si>
    <t>19.4</t>
  </si>
  <si>
    <t>Caixa de areia 40x40x40 com fundo de brita nº 1</t>
  </si>
  <si>
    <t>20.1</t>
  </si>
  <si>
    <t>20.1.1</t>
  </si>
  <si>
    <t>C3768</t>
  </si>
  <si>
    <t>Patch Panel 19"  - 24 portas, Categoria 6</t>
  </si>
  <si>
    <t xml:space="preserve">un </t>
  </si>
  <si>
    <t>20.1.2</t>
  </si>
  <si>
    <t>03320/ORSE</t>
  </si>
  <si>
    <t>Switch de 48 portas</t>
  </si>
  <si>
    <t>20.1.3</t>
  </si>
  <si>
    <t>01089/ORSE</t>
  </si>
  <si>
    <t>Guias de cabos simples</t>
  </si>
  <si>
    <t>20.1.4</t>
  </si>
  <si>
    <t xml:space="preserve">Guia de Cabos Vertical, fechado </t>
  </si>
  <si>
    <t>20.1.5</t>
  </si>
  <si>
    <t>Guia de Cabos Vertical</t>
  </si>
  <si>
    <t>20.1.6</t>
  </si>
  <si>
    <t xml:space="preserve">Guia de Cabos Superior, fechado </t>
  </si>
  <si>
    <t>20.1.7</t>
  </si>
  <si>
    <t>Perfil de montagem</t>
  </si>
  <si>
    <t>20.1.8</t>
  </si>
  <si>
    <t>C4568</t>
  </si>
  <si>
    <t>Anel organizador de cabos</t>
  </si>
  <si>
    <t>20.1.9</t>
  </si>
  <si>
    <t>C4567</t>
  </si>
  <si>
    <t>Bandeja deslizante perfurada</t>
  </si>
  <si>
    <t>20.1.10</t>
  </si>
  <si>
    <t>08439/ORSE</t>
  </si>
  <si>
    <t>Mini-rack de parede 19" x 8u x 450mm - fornecimento e instalação</t>
  </si>
  <si>
    <t>20.1.11</t>
  </si>
  <si>
    <t>20.2</t>
  </si>
  <si>
    <t>20.2.1</t>
  </si>
  <si>
    <t>C4533</t>
  </si>
  <si>
    <t>Cabo UTP -6 (24AWG)</t>
  </si>
  <si>
    <t>20.2.2</t>
  </si>
  <si>
    <t>C0544</t>
  </si>
  <si>
    <t>Cabo coaxial</t>
  </si>
  <si>
    <t>20.3</t>
  </si>
  <si>
    <t>20.3.1</t>
  </si>
  <si>
    <t>Cabos de conexões – Patch cord categoria 6  - 2,5 metros</t>
  </si>
  <si>
    <t>20.4</t>
  </si>
  <si>
    <t>20.4.1</t>
  </si>
  <si>
    <t>Tomada modular RJ-45 Categoria 6 (completa)</t>
  </si>
  <si>
    <t>20.4.2</t>
  </si>
  <si>
    <t>Conector de TV Tipo F (Coaxial) com placa</t>
  </si>
  <si>
    <t>20.4.3</t>
  </si>
  <si>
    <t>Central PABX 24 portas</t>
  </si>
  <si>
    <t>20.5</t>
  </si>
  <si>
    <t>20.5.1</t>
  </si>
  <si>
    <t>Caixa de passagem em alvenaria 30x30x12 com tampa de ferro fundido</t>
  </si>
  <si>
    <t>20.5.2</t>
  </si>
  <si>
    <t>Caixa de passagem PVC 4x2" - fornecimento e instalação</t>
  </si>
  <si>
    <t>20.6</t>
  </si>
  <si>
    <t>20.6.1</t>
  </si>
  <si>
    <t>Eletroduto PVC flexivel 1", inclusive conexões</t>
  </si>
  <si>
    <t>20.6.2</t>
  </si>
  <si>
    <t>Eletroduto PVC flexivel 3/4", inclusive conexões</t>
  </si>
  <si>
    <t>20.6.3</t>
  </si>
  <si>
    <t>Eletroduto Aço Galvanizado , Ø 1.1/2", fornecimento e instalação</t>
  </si>
  <si>
    <t>20.6.4</t>
  </si>
  <si>
    <t>Eletrocalha lisa com tampa 50 x 25 mm, inclusive conexões</t>
  </si>
  <si>
    <t>21.1</t>
  </si>
  <si>
    <t>Coifa de Centro em Aço Inox de 1200x900x600</t>
  </si>
  <si>
    <t>21.2</t>
  </si>
  <si>
    <t>21.3</t>
  </si>
  <si>
    <t>Chapéu chines em aluminio</t>
  </si>
  <si>
    <t>21.4</t>
  </si>
  <si>
    <t>Exaustor mecânico para banheiro 80m3/h com duto flexível - kit</t>
  </si>
  <si>
    <t>22.1</t>
  </si>
  <si>
    <t>Pára-raios tipo Franklin em aço inox 3 pontas em haste de 3 m. x 1.1/2" tipo simples</t>
  </si>
  <si>
    <t>22.2</t>
  </si>
  <si>
    <t>C3478</t>
  </si>
  <si>
    <t>Vergalhão CA - 25 # 10 mm2</t>
  </si>
  <si>
    <t>22.3</t>
  </si>
  <si>
    <t>C0860</t>
  </si>
  <si>
    <t>Conector mini-bar em bronze estanhado Tel-583</t>
  </si>
  <si>
    <t>22.4</t>
  </si>
  <si>
    <t>Parafuso fenda em aço inox 4,2 x 32mm e bucha de nylon</t>
  </si>
  <si>
    <t>cj</t>
  </si>
  <si>
    <t>22.5</t>
  </si>
  <si>
    <t>Presilha em latão</t>
  </si>
  <si>
    <t>22.6</t>
  </si>
  <si>
    <t>Caixa de equalização de potências 200x200mm em aço com barramento, expessura  6 mm</t>
  </si>
  <si>
    <t>22.7</t>
  </si>
  <si>
    <t>73962/13</t>
  </si>
  <si>
    <t>Escavação de vala para aterramento</t>
  </si>
  <si>
    <t>22.8</t>
  </si>
  <si>
    <t>Haste tipo coopperweld 5/8" x 2,40m.</t>
  </si>
  <si>
    <t>22.9</t>
  </si>
  <si>
    <t>Cordoalha de cobre nu 35 mm2</t>
  </si>
  <si>
    <t>22.10</t>
  </si>
  <si>
    <t>Cordoalha de cobre nu 50 mm2</t>
  </si>
  <si>
    <t>22.11</t>
  </si>
  <si>
    <t>Caixa de inspeção, PVC de 12", com tampa de ferro fundido,conforme detalhe no projeto</t>
  </si>
  <si>
    <t>22.12</t>
  </si>
  <si>
    <t>Conector de bronze para haste de 5/8" e cabo de 50 mm²</t>
  </si>
  <si>
    <t>23.1</t>
  </si>
  <si>
    <t>23.1.1</t>
  </si>
  <si>
    <t>C0864</t>
  </si>
  <si>
    <t>Conjunto de mastros para bandeiras em tubo ferro galvanizado telescópico (alt= 7m (3mx2" + 4mx1 1/2")</t>
  </si>
  <si>
    <t>23.1.2</t>
  </si>
  <si>
    <t>C4065</t>
  </si>
  <si>
    <t>Bancada em granito cinza andorinha - espessura 2cm, conforme projeto</t>
  </si>
  <si>
    <t>23.1.3</t>
  </si>
  <si>
    <t>Prateleira, acabamentos em granito cinza andorinha - espessura 2cm, conforme projeto</t>
  </si>
  <si>
    <t>23.1.4</t>
  </si>
  <si>
    <t>C2910</t>
  </si>
  <si>
    <t xml:space="preserve">Prateleiras e escaninhos em mdf </t>
  </si>
  <si>
    <t>23.1.5</t>
  </si>
  <si>
    <t>C0361</t>
  </si>
  <si>
    <t>Bancos de concreto</t>
  </si>
  <si>
    <t>23.1.6</t>
  </si>
  <si>
    <t>Banco e acabamento em granito</t>
  </si>
  <si>
    <t>23.1.7</t>
  </si>
  <si>
    <t>C1869</t>
  </si>
  <si>
    <t>Peitoril em granito cinza, largura=17,00cm espessura variável e pingadeira</t>
  </si>
  <si>
    <t>24.1</t>
  </si>
  <si>
    <t>Limpeza final da obra</t>
  </si>
  <si>
    <r>
      <t>Obra</t>
    </r>
    <r>
      <rPr>
        <sz val="10"/>
        <rFont val="Arial"/>
        <family val="2"/>
      </rPr>
      <t>: Projeto Padrão FNDE - Tipo 2</t>
    </r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</si>
  <si>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</si>
  <si>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</si>
  <si>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Planejamento</t>
  </si>
  <si>
    <t>VALOR (R$)</t>
  </si>
  <si>
    <t>% ITEM</t>
  </si>
  <si>
    <t>SISTEMA DE PROTEÇÃO CONTRA DESC. ATMOSFÉRICAS (SPDA)</t>
  </si>
  <si>
    <t>Valores totais</t>
  </si>
  <si>
    <t>Martins Soares – MG</t>
  </si>
  <si>
    <t>Rua Cota Emerick, s/n, Centro</t>
  </si>
  <si>
    <t>______________________________________________________________</t>
  </si>
  <si>
    <t>CREA/MG Nº240.195/D</t>
  </si>
  <si>
    <t>Camila Késia Pecegueiro</t>
  </si>
  <si>
    <t>Engenheira Civil</t>
  </si>
  <si>
    <t>Fernando Almeida de Andrade</t>
  </si>
  <si>
    <t>Prefeito Municipal</t>
  </si>
  <si>
    <t>CREA/MG Nº 240.195/D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</si>
</sst>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#,##0.00&quot; &quot;;&quot; (&quot;#,##0.00&quot;)&quot;;&quot; -&quot;#&quot; &quot;;@&quot; &quot;"/>
  </numFmts>
  <fonts count="26">
    <font>
      <sz val="11"/>
      <name val="Arial"/>
      <family val="1"/>
    </font>
    <font>
      <sz val="11"/>
      <name val="Arial"/>
      <family val="1"/>
    </font>
    <font>
      <sz val="8"/>
      <name val="Arial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name val="Arial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5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6" fillId="0" borderId="0" applyBorder="0" applyProtection="0"/>
    <xf numFmtId="0" fontId="18" fillId="0" borderId="0" applyNumberFormat="0" applyBorder="0" applyProtection="0"/>
    <xf numFmtId="0" fontId="19" fillId="0" borderId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2">
    <xf numFmtId="0" fontId="0" fillId="0" borderId="0" xfId="0"/>
    <xf numFmtId="0" fontId="6" fillId="0" borderId="0" xfId="0" applyFont="1"/>
    <xf numFmtId="0" fontId="6" fillId="6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 vertical="top" wrapText="1"/>
    </xf>
    <xf numFmtId="0" fontId="6" fillId="5" borderId="0" xfId="0" applyFont="1" applyFill="1" applyAlignment="1">
      <alignment horizontal="left" vertical="top" wrapText="1"/>
    </xf>
    <xf numFmtId="164" fontId="6" fillId="6" borderId="0" xfId="2" applyFont="1" applyFill="1" applyAlignment="1">
      <alignment horizontal="center" vertical="top" wrapText="1"/>
    </xf>
    <xf numFmtId="164" fontId="6" fillId="0" borderId="0" xfId="2" applyFont="1"/>
    <xf numFmtId="0" fontId="12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43" fontId="15" fillId="0" borderId="4" xfId="1" applyFont="1" applyFill="1" applyBorder="1" applyAlignment="1">
      <alignment horizontal="center" vertical="center" wrapText="1"/>
    </xf>
    <xf numFmtId="49" fontId="3" fillId="8" borderId="4" xfId="4" applyNumberFormat="1" applyFont="1" applyFill="1" applyBorder="1" applyAlignment="1">
      <alignment horizontal="center" vertical="center"/>
    </xf>
    <xf numFmtId="49" fontId="3" fillId="8" borderId="4" xfId="4" applyNumberFormat="1" applyFont="1" applyFill="1" applyBorder="1" applyAlignment="1">
      <alignment horizontal="center" vertical="center" wrapText="1"/>
    </xf>
    <xf numFmtId="165" fontId="3" fillId="8" borderId="4" xfId="6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43" fontId="12" fillId="8" borderId="4" xfId="1" applyFont="1" applyFill="1" applyBorder="1" applyAlignment="1">
      <alignment horizontal="center" vertical="center" wrapText="1"/>
    </xf>
    <xf numFmtId="4" fontId="12" fillId="8" borderId="4" xfId="0" applyNumberFormat="1" applyFont="1" applyFill="1" applyBorder="1" applyAlignment="1">
      <alignment horizontal="center" vertical="center" wrapText="1"/>
    </xf>
    <xf numFmtId="9" fontId="12" fillId="8" borderId="4" xfId="3" applyFont="1" applyFill="1" applyBorder="1" applyAlignment="1">
      <alignment horizontal="center" vertical="center" wrapText="1"/>
    </xf>
    <xf numFmtId="164" fontId="5" fillId="3" borderId="0" xfId="2" applyFont="1" applyFill="1" applyAlignment="1">
      <alignment vertical="top" wrapText="1"/>
    </xf>
    <xf numFmtId="0" fontId="10" fillId="10" borderId="4" xfId="4" applyFont="1" applyFill="1" applyBorder="1" applyAlignment="1">
      <alignment horizontal="center" vertical="center"/>
    </xf>
    <xf numFmtId="0" fontId="10" fillId="10" borderId="4" xfId="4" applyFont="1" applyFill="1" applyBorder="1" applyAlignment="1">
      <alignment vertical="center"/>
    </xf>
    <xf numFmtId="165" fontId="9" fillId="10" borderId="4" xfId="5" applyFont="1" applyFill="1" applyBorder="1" applyAlignment="1">
      <alignment vertical="center"/>
    </xf>
    <xf numFmtId="0" fontId="9" fillId="0" borderId="4" xfId="4" applyBorder="1" applyAlignment="1">
      <alignment horizontal="center" vertical="center"/>
    </xf>
    <xf numFmtId="166" fontId="17" fillId="0" borderId="4" xfId="7" applyFont="1" applyBorder="1" applyAlignment="1">
      <alignment horizontal="center" vertical="center" wrapText="1"/>
    </xf>
    <xf numFmtId="165" fontId="9" fillId="0" borderId="4" xfId="5" applyFont="1" applyFill="1" applyBorder="1" applyAlignment="1">
      <alignment horizontal="right" vertical="center"/>
    </xf>
    <xf numFmtId="0" fontId="17" fillId="0" borderId="4" xfId="8" applyNumberFormat="1" applyFont="1" applyBorder="1" applyAlignment="1">
      <alignment horizontal="center" vertical="center" wrapText="1"/>
    </xf>
    <xf numFmtId="0" fontId="17" fillId="0" borderId="4" xfId="8" applyFont="1" applyBorder="1" applyAlignment="1">
      <alignment horizontal="center" vertical="center" wrapText="1"/>
    </xf>
    <xf numFmtId="0" fontId="9" fillId="0" borderId="4" xfId="4" applyBorder="1" applyAlignment="1">
      <alignment vertical="center"/>
    </xf>
    <xf numFmtId="0" fontId="17" fillId="0" borderId="4" xfId="8" applyFont="1" applyBorder="1" applyAlignment="1">
      <alignment horizontal="justify" vertical="center" wrapText="1"/>
    </xf>
    <xf numFmtId="0" fontId="9" fillId="0" borderId="4" xfId="4" applyBorder="1" applyAlignment="1">
      <alignment horizontal="left" vertical="center" wrapText="1"/>
    </xf>
    <xf numFmtId="0" fontId="10" fillId="0" borderId="4" xfId="4" applyFont="1" applyBorder="1" applyAlignment="1">
      <alignment horizontal="center" vertical="center" wrapText="1"/>
    </xf>
    <xf numFmtId="0" fontId="9" fillId="0" borderId="4" xfId="4" applyBorder="1" applyAlignment="1">
      <alignment horizontal="center" vertical="center" wrapText="1"/>
    </xf>
    <xf numFmtId="0" fontId="10" fillId="0" borderId="4" xfId="4" applyFont="1" applyBorder="1" applyAlignment="1">
      <alignment horizontal="left" vertical="center" wrapText="1"/>
    </xf>
    <xf numFmtId="0" fontId="10" fillId="0" borderId="4" xfId="4" applyFont="1" applyBorder="1" applyAlignment="1">
      <alignment horizontal="center" vertical="center"/>
    </xf>
    <xf numFmtId="0" fontId="10" fillId="0" borderId="4" xfId="4" applyFont="1" applyBorder="1" applyAlignment="1">
      <alignment vertical="center"/>
    </xf>
    <xf numFmtId="0" fontId="10" fillId="0" borderId="4" xfId="4" applyFont="1" applyBorder="1" applyAlignment="1">
      <alignment vertical="center" wrapText="1"/>
    </xf>
    <xf numFmtId="165" fontId="10" fillId="8" borderId="4" xfId="5" applyFont="1" applyFill="1" applyBorder="1" applyAlignment="1">
      <alignment vertical="center"/>
    </xf>
    <xf numFmtId="0" fontId="9" fillId="11" borderId="4" xfId="4" applyFill="1" applyBorder="1" applyAlignment="1">
      <alignment horizontal="left" vertical="center" wrapText="1"/>
    </xf>
    <xf numFmtId="0" fontId="9" fillId="11" borderId="4" xfId="4" applyFill="1" applyBorder="1" applyAlignment="1">
      <alignment horizontal="center" vertical="center" wrapText="1"/>
    </xf>
    <xf numFmtId="0" fontId="10" fillId="11" borderId="4" xfId="4" applyFont="1" applyFill="1" applyBorder="1" applyAlignment="1">
      <alignment horizontal="center" vertical="center"/>
    </xf>
    <xf numFmtId="0" fontId="9" fillId="11" borderId="4" xfId="4" applyFill="1" applyBorder="1" applyAlignment="1">
      <alignment vertical="center"/>
    </xf>
    <xf numFmtId="0" fontId="9" fillId="11" borderId="4" xfId="4" applyFill="1" applyBorder="1" applyAlignment="1">
      <alignment horizontal="center" vertical="center"/>
    </xf>
    <xf numFmtId="0" fontId="9" fillId="0" borderId="4" xfId="4" applyBorder="1" applyAlignment="1">
      <alignment vertical="center" wrapText="1"/>
    </xf>
    <xf numFmtId="0" fontId="9" fillId="11" borderId="4" xfId="4" applyFill="1" applyBorder="1" applyAlignment="1">
      <alignment vertical="center" wrapText="1"/>
    </xf>
    <xf numFmtId="0" fontId="10" fillId="8" borderId="4" xfId="4" applyFont="1" applyFill="1" applyBorder="1" applyAlignment="1">
      <alignment horizontal="center" vertical="center"/>
    </xf>
    <xf numFmtId="0" fontId="10" fillId="8" borderId="4" xfId="4" applyFont="1" applyFill="1" applyBorder="1" applyAlignment="1">
      <alignment vertical="center"/>
    </xf>
    <xf numFmtId="0" fontId="9" fillId="8" borderId="4" xfId="4" applyFill="1" applyBorder="1" applyAlignment="1">
      <alignment vertical="center"/>
    </xf>
    <xf numFmtId="165" fontId="9" fillId="8" borderId="4" xfId="5" applyFont="1" applyFill="1" applyBorder="1" applyAlignment="1">
      <alignment vertical="center"/>
    </xf>
    <xf numFmtId="165" fontId="9" fillId="0" borderId="4" xfId="5" applyFont="1" applyFill="1" applyBorder="1" applyAlignment="1">
      <alignment horizontal="center" vertical="center"/>
    </xf>
    <xf numFmtId="0" fontId="9" fillId="0" borderId="4" xfId="9" applyFont="1" applyBorder="1" applyAlignment="1">
      <alignment horizontal="center" vertical="center" wrapText="1"/>
    </xf>
    <xf numFmtId="49" fontId="9" fillId="0" borderId="4" xfId="9" applyNumberFormat="1" applyFont="1" applyBorder="1" applyAlignment="1">
      <alignment horizontal="center" vertical="center" wrapText="1"/>
    </xf>
    <xf numFmtId="0" fontId="10" fillId="11" borderId="4" xfId="4" applyFont="1" applyFill="1" applyBorder="1" applyAlignment="1">
      <alignment horizontal="center" vertical="center" wrapText="1"/>
    </xf>
    <xf numFmtId="0" fontId="10" fillId="11" borderId="4" xfId="4" applyFont="1" applyFill="1" applyBorder="1" applyAlignment="1">
      <alignment vertical="center" wrapText="1"/>
    </xf>
    <xf numFmtId="0" fontId="10" fillId="11" borderId="4" xfId="4" applyFont="1" applyFill="1" applyBorder="1" applyAlignment="1">
      <alignment horizontal="left" vertical="center" wrapText="1"/>
    </xf>
    <xf numFmtId="0" fontId="9" fillId="0" borderId="4" xfId="4" quotePrefix="1" applyBorder="1" applyAlignment="1">
      <alignment horizontal="center" vertical="center" wrapText="1"/>
    </xf>
    <xf numFmtId="0" fontId="9" fillId="11" borderId="4" xfId="4" quotePrefix="1" applyFill="1" applyBorder="1" applyAlignment="1">
      <alignment horizontal="center" vertical="center" wrapText="1"/>
    </xf>
    <xf numFmtId="0" fontId="10" fillId="8" borderId="4" xfId="4" applyFont="1" applyFill="1" applyBorder="1" applyAlignment="1">
      <alignment vertical="center" wrapText="1"/>
    </xf>
    <xf numFmtId="0" fontId="9" fillId="8" borderId="4" xfId="4" applyFill="1" applyBorder="1" applyAlignment="1">
      <alignment vertical="center" wrapText="1"/>
    </xf>
    <xf numFmtId="165" fontId="9" fillId="8" borderId="4" xfId="5" applyFont="1" applyFill="1" applyBorder="1" applyAlignment="1">
      <alignment vertical="center" wrapText="1"/>
    </xf>
    <xf numFmtId="165" fontId="10" fillId="8" borderId="4" xfId="5" applyFont="1" applyFill="1" applyBorder="1" applyAlignment="1">
      <alignment horizontal="center" vertical="center"/>
    </xf>
    <xf numFmtId="49" fontId="9" fillId="11" borderId="4" xfId="4" applyNumberFormat="1" applyFill="1" applyBorder="1" applyAlignment="1">
      <alignment horizontal="center" vertical="center"/>
    </xf>
    <xf numFmtId="49" fontId="9" fillId="0" borderId="4" xfId="9" applyNumberFormat="1" applyFont="1" applyBorder="1" applyAlignment="1">
      <alignment vertical="center" wrapText="1"/>
    </xf>
    <xf numFmtId="49" fontId="9" fillId="0" borderId="4" xfId="4" applyNumberFormat="1" applyBorder="1" applyAlignment="1">
      <alignment vertical="center" wrapText="1"/>
    </xf>
    <xf numFmtId="0" fontId="10" fillId="0" borderId="9" xfId="10" applyFont="1" applyBorder="1" applyAlignment="1">
      <alignment vertical="center"/>
    </xf>
    <xf numFmtId="0" fontId="9" fillId="0" borderId="10" xfId="10" applyBorder="1" applyAlignment="1">
      <alignment horizontal="left" vertical="center"/>
    </xf>
    <xf numFmtId="0" fontId="9" fillId="0" borderId="10" xfId="10" applyBorder="1" applyAlignment="1">
      <alignment horizontal="center" vertical="center"/>
    </xf>
    <xf numFmtId="165" fontId="9" fillId="0" borderId="10" xfId="11" applyFont="1" applyBorder="1" applyAlignment="1">
      <alignment horizontal="center" vertical="center"/>
    </xf>
    <xf numFmtId="0" fontId="9" fillId="0" borderId="10" xfId="10" applyBorder="1" applyAlignment="1">
      <alignment vertical="center"/>
    </xf>
    <xf numFmtId="0" fontId="9" fillId="0" borderId="10" xfId="10" applyBorder="1"/>
    <xf numFmtId="0" fontId="9" fillId="0" borderId="11" xfId="10" applyBorder="1"/>
    <xf numFmtId="0" fontId="10" fillId="0" borderId="12" xfId="10" applyFont="1" applyBorder="1" applyAlignment="1">
      <alignment vertical="center"/>
    </xf>
    <xf numFmtId="0" fontId="9" fillId="0" borderId="0" xfId="10" applyAlignment="1">
      <alignment horizontal="left" vertical="center"/>
    </xf>
    <xf numFmtId="0" fontId="9" fillId="0" borderId="0" xfId="10" applyAlignment="1">
      <alignment horizontal="center" vertical="center"/>
    </xf>
    <xf numFmtId="165" fontId="10" fillId="0" borderId="0" xfId="11" applyFont="1" applyBorder="1" applyAlignment="1">
      <alignment horizontal="center" vertical="center"/>
    </xf>
    <xf numFmtId="0" fontId="9" fillId="0" borderId="0" xfId="10" applyAlignment="1">
      <alignment vertical="center"/>
    </xf>
    <xf numFmtId="0" fontId="9" fillId="0" borderId="0" xfId="10"/>
    <xf numFmtId="0" fontId="9" fillId="0" borderId="13" xfId="10" applyBorder="1"/>
    <xf numFmtId="0" fontId="10" fillId="0" borderId="14" xfId="10" applyFont="1" applyBorder="1" applyAlignment="1">
      <alignment vertical="center"/>
    </xf>
    <xf numFmtId="0" fontId="9" fillId="0" borderId="15" xfId="10" applyBorder="1" applyAlignment="1">
      <alignment horizontal="left" vertical="center"/>
    </xf>
    <xf numFmtId="0" fontId="9" fillId="0" borderId="15" xfId="10" applyBorder="1" applyAlignment="1">
      <alignment horizontal="center" vertical="center"/>
    </xf>
    <xf numFmtId="165" fontId="10" fillId="0" borderId="15" xfId="11" applyFont="1" applyBorder="1" applyAlignment="1">
      <alignment horizontal="center" vertical="center"/>
    </xf>
    <xf numFmtId="0" fontId="9" fillId="0" borderId="15" xfId="10" applyBorder="1" applyAlignment="1">
      <alignment vertical="center"/>
    </xf>
    <xf numFmtId="0" fontId="9" fillId="0" borderId="15" xfId="10" applyBorder="1"/>
    <xf numFmtId="0" fontId="9" fillId="0" borderId="16" xfId="10" applyBorder="1"/>
    <xf numFmtId="0" fontId="10" fillId="0" borderId="0" xfId="10" applyFont="1" applyAlignment="1">
      <alignment vertical="center"/>
    </xf>
    <xf numFmtId="0" fontId="9" fillId="0" borderId="21" xfId="4" applyBorder="1"/>
    <xf numFmtId="0" fontId="9" fillId="0" borderId="22" xfId="4" applyBorder="1" applyAlignment="1">
      <alignment horizontal="center"/>
    </xf>
    <xf numFmtId="0" fontId="9" fillId="0" borderId="22" xfId="4" applyBorder="1"/>
    <xf numFmtId="0" fontId="9" fillId="0" borderId="23" xfId="4" applyBorder="1"/>
    <xf numFmtId="49" fontId="10" fillId="8" borderId="4" xfId="4" applyNumberFormat="1" applyFont="1" applyFill="1" applyBorder="1"/>
    <xf numFmtId="10" fontId="0" fillId="0" borderId="4" xfId="12" applyNumberFormat="1" applyFont="1" applyBorder="1" applyAlignment="1">
      <alignment horizontal="center"/>
    </xf>
    <xf numFmtId="10" fontId="9" fillId="7" borderId="4" xfId="12" applyNumberFormat="1" applyFont="1" applyFill="1" applyBorder="1"/>
    <xf numFmtId="10" fontId="0" fillId="0" borderId="4" xfId="12" applyNumberFormat="1" applyFont="1" applyBorder="1"/>
    <xf numFmtId="0" fontId="9" fillId="0" borderId="4" xfId="4" applyBorder="1"/>
    <xf numFmtId="0" fontId="9" fillId="0" borderId="5" xfId="4" applyBorder="1"/>
    <xf numFmtId="0" fontId="10" fillId="0" borderId="4" xfId="4" applyFont="1" applyBorder="1"/>
    <xf numFmtId="165" fontId="9" fillId="0" borderId="4" xfId="4" applyNumberFormat="1" applyBorder="1"/>
    <xf numFmtId="0" fontId="10" fillId="8" borderId="4" xfId="4" applyFont="1" applyFill="1" applyBorder="1"/>
    <xf numFmtId="9" fontId="9" fillId="7" borderId="4" xfId="12" applyFont="1" applyFill="1" applyBorder="1"/>
    <xf numFmtId="9" fontId="9" fillId="0" borderId="4" xfId="12" applyFont="1" applyFill="1" applyBorder="1"/>
    <xf numFmtId="9" fontId="0" fillId="0" borderId="4" xfId="12" applyFont="1" applyFill="1" applyBorder="1"/>
    <xf numFmtId="9" fontId="9" fillId="0" borderId="5" xfId="12" applyFont="1" applyFill="1" applyBorder="1"/>
    <xf numFmtId="165" fontId="9" fillId="0" borderId="5" xfId="4" applyNumberFormat="1" applyBorder="1"/>
    <xf numFmtId="9" fontId="0" fillId="0" borderId="5" xfId="12" applyFont="1" applyFill="1" applyBorder="1"/>
    <xf numFmtId="165" fontId="9" fillId="0" borderId="4" xfId="5" applyFont="1" applyBorder="1"/>
    <xf numFmtId="9" fontId="20" fillId="0" borderId="5" xfId="12" applyFont="1" applyFill="1" applyBorder="1"/>
    <xf numFmtId="9" fontId="20" fillId="0" borderId="4" xfId="12" applyFont="1" applyFill="1" applyBorder="1"/>
    <xf numFmtId="9" fontId="20" fillId="7" borderId="5" xfId="12" applyFont="1" applyFill="1" applyBorder="1"/>
    <xf numFmtId="43" fontId="9" fillId="0" borderId="4" xfId="4" applyNumberFormat="1" applyBorder="1"/>
    <xf numFmtId="43" fontId="9" fillId="0" borderId="5" xfId="4" applyNumberFormat="1" applyBorder="1"/>
    <xf numFmtId="9" fontId="9" fillId="7" borderId="5" xfId="3" applyFont="1" applyFill="1" applyBorder="1"/>
    <xf numFmtId="9" fontId="9" fillId="7" borderId="5" xfId="12" applyFont="1" applyFill="1" applyBorder="1"/>
    <xf numFmtId="9" fontId="9" fillId="11" borderId="4" xfId="12" applyFont="1" applyFill="1" applyBorder="1"/>
    <xf numFmtId="165" fontId="9" fillId="11" borderId="4" xfId="4" applyNumberFormat="1" applyFill="1" applyBorder="1"/>
    <xf numFmtId="165" fontId="0" fillId="0" borderId="4" xfId="11" applyFont="1" applyBorder="1"/>
    <xf numFmtId="9" fontId="9" fillId="7" borderId="4" xfId="3" applyFont="1" applyFill="1" applyBorder="1"/>
    <xf numFmtId="9" fontId="9" fillId="0" borderId="4" xfId="3" applyFont="1" applyBorder="1"/>
    <xf numFmtId="9" fontId="9" fillId="0" borderId="4" xfId="3" applyFont="1" applyFill="1" applyBorder="1"/>
    <xf numFmtId="0" fontId="9" fillId="0" borderId="0" xfId="4"/>
    <xf numFmtId="165" fontId="0" fillId="0" borderId="0" xfId="11" applyFont="1"/>
    <xf numFmtId="0" fontId="9" fillId="0" borderId="8" xfId="4" applyBorder="1"/>
    <xf numFmtId="165" fontId="10" fillId="8" borderId="19" xfId="11" applyFont="1" applyFill="1" applyBorder="1"/>
    <xf numFmtId="164" fontId="5" fillId="4" borderId="4" xfId="2" applyFont="1" applyFill="1" applyBorder="1" applyAlignment="1">
      <alignment vertical="top" wrapText="1"/>
    </xf>
    <xf numFmtId="0" fontId="8" fillId="0" borderId="4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9" fontId="21" fillId="0" borderId="4" xfId="3" applyFont="1" applyBorder="1"/>
    <xf numFmtId="0" fontId="10" fillId="10" borderId="4" xfId="4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21" fillId="0" borderId="4" xfId="0" applyFont="1" applyBorder="1" applyAlignment="1">
      <alignment horizontal="right" vertical="top" wrapText="1"/>
    </xf>
    <xf numFmtId="10" fontId="10" fillId="8" borderId="3" xfId="4" applyNumberFormat="1" applyFont="1" applyFill="1" applyBorder="1"/>
    <xf numFmtId="165" fontId="9" fillId="8" borderId="25" xfId="4" applyNumberFormat="1" applyFill="1" applyBorder="1"/>
    <xf numFmtId="165" fontId="9" fillId="8" borderId="26" xfId="4" applyNumberFormat="1" applyFill="1" applyBorder="1"/>
    <xf numFmtId="165" fontId="9" fillId="8" borderId="27" xfId="4" applyNumberFormat="1" applyFill="1" applyBorder="1"/>
    <xf numFmtId="165" fontId="9" fillId="8" borderId="29" xfId="4" applyNumberFormat="1" applyFill="1" applyBorder="1"/>
    <xf numFmtId="43" fontId="9" fillId="8" borderId="30" xfId="1" applyFont="1" applyFill="1" applyBorder="1"/>
    <xf numFmtId="43" fontId="9" fillId="8" borderId="31" xfId="1" applyFont="1" applyFill="1" applyBorder="1"/>
    <xf numFmtId="10" fontId="8" fillId="0" borderId="4" xfId="3" applyNumberFormat="1" applyFont="1" applyBorder="1" applyAlignment="1">
      <alignment horizontal="right" vertical="top" wrapText="1"/>
    </xf>
    <xf numFmtId="0" fontId="6" fillId="8" borderId="4" xfId="0" applyFont="1" applyFill="1" applyBorder="1"/>
    <xf numFmtId="0" fontId="7" fillId="8" borderId="4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right" vertical="top" wrapText="1"/>
    </xf>
    <xf numFmtId="164" fontId="7" fillId="8" borderId="4" xfId="2" applyFont="1" applyFill="1" applyBorder="1" applyAlignment="1">
      <alignment horizontal="left" vertical="top" wrapText="1"/>
    </xf>
    <xf numFmtId="164" fontId="7" fillId="8" borderId="4" xfId="2" applyFont="1" applyFill="1" applyBorder="1" applyAlignment="1">
      <alignment horizontal="right" vertical="top" wrapText="1"/>
    </xf>
    <xf numFmtId="10" fontId="7" fillId="8" borderId="4" xfId="3" applyNumberFormat="1" applyFont="1" applyFill="1" applyBorder="1" applyAlignment="1">
      <alignment horizontal="right" vertical="top" wrapText="1"/>
    </xf>
    <xf numFmtId="9" fontId="21" fillId="8" borderId="4" xfId="3" applyFont="1" applyFill="1" applyBorder="1"/>
    <xf numFmtId="0" fontId="22" fillId="8" borderId="4" xfId="0" applyFont="1" applyFill="1" applyBorder="1" applyAlignment="1">
      <alignment horizontal="right" vertical="top" wrapText="1"/>
    </xf>
    <xf numFmtId="0" fontId="10" fillId="8" borderId="4" xfId="4" applyFont="1" applyFill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right" vertical="top" wrapText="1"/>
    </xf>
    <xf numFmtId="164" fontId="7" fillId="0" borderId="4" xfId="2" applyFont="1" applyFill="1" applyBorder="1" applyAlignment="1">
      <alignment horizontal="left" vertical="top" wrapText="1"/>
    </xf>
    <xf numFmtId="164" fontId="7" fillId="0" borderId="4" xfId="2" applyFont="1" applyFill="1" applyBorder="1" applyAlignment="1">
      <alignment horizontal="right" vertical="top" wrapText="1"/>
    </xf>
    <xf numFmtId="10" fontId="7" fillId="0" borderId="4" xfId="3" applyNumberFormat="1" applyFont="1" applyFill="1" applyBorder="1" applyAlignment="1">
      <alignment horizontal="right" vertical="top" wrapText="1"/>
    </xf>
    <xf numFmtId="164" fontId="8" fillId="0" borderId="4" xfId="2" applyFont="1" applyFill="1" applyBorder="1" applyAlignment="1">
      <alignment horizontal="right" vertical="top" wrapText="1"/>
    </xf>
    <xf numFmtId="10" fontId="8" fillId="0" borderId="4" xfId="3" applyNumberFormat="1" applyFont="1" applyFill="1" applyBorder="1" applyAlignment="1">
      <alignment horizontal="right" vertical="top" wrapText="1"/>
    </xf>
    <xf numFmtId="10" fontId="0" fillId="0" borderId="24" xfId="12" applyNumberFormat="1" applyFont="1" applyFill="1" applyBorder="1"/>
    <xf numFmtId="10" fontId="0" fillId="0" borderId="4" xfId="12" applyNumberFormat="1" applyFont="1" applyFill="1" applyBorder="1"/>
    <xf numFmtId="10" fontId="0" fillId="0" borderId="28" xfId="12" applyNumberFormat="1" applyFont="1" applyFill="1" applyBorder="1"/>
    <xf numFmtId="0" fontId="10" fillId="8" borderId="19" xfId="4" applyFont="1" applyFill="1" applyBorder="1" applyAlignment="1">
      <alignment horizontal="center"/>
    </xf>
    <xf numFmtId="0" fontId="10" fillId="8" borderId="2" xfId="4" applyFont="1" applyFill="1" applyBorder="1" applyAlignment="1">
      <alignment horizontal="center"/>
    </xf>
    <xf numFmtId="0" fontId="10" fillId="8" borderId="20" xfId="4" applyFont="1" applyFill="1" applyBorder="1" applyAlignment="1">
      <alignment horizontal="center"/>
    </xf>
    <xf numFmtId="0" fontId="10" fillId="0" borderId="24" xfId="4" applyFont="1" applyBorder="1" applyAlignment="1">
      <alignment horizontal="center"/>
    </xf>
    <xf numFmtId="0" fontId="10" fillId="0" borderId="4" xfId="4" applyFont="1" applyBorder="1" applyAlignment="1">
      <alignment horizontal="center"/>
    </xf>
    <xf numFmtId="165" fontId="23" fillId="0" borderId="4" xfId="11" applyFont="1" applyBorder="1" applyAlignment="1">
      <alignment horizontal="center"/>
    </xf>
    <xf numFmtId="165" fontId="23" fillId="0" borderId="4" xfId="11" applyFont="1" applyBorder="1"/>
    <xf numFmtId="165" fontId="23" fillId="8" borderId="4" xfId="11" applyFont="1" applyFill="1" applyBorder="1" applyAlignment="1">
      <alignment horizontal="center"/>
    </xf>
    <xf numFmtId="165" fontId="23" fillId="8" borderId="4" xfId="11" applyFont="1" applyFill="1" applyBorder="1"/>
    <xf numFmtId="9" fontId="9" fillId="0" borderId="0" xfId="10" applyNumberFormat="1" applyAlignment="1">
      <alignment vertical="center"/>
    </xf>
    <xf numFmtId="0" fontId="5" fillId="2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164" fontId="5" fillId="4" borderId="0" xfId="2" applyFont="1" applyFill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3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top" wrapText="1"/>
    </xf>
    <xf numFmtId="0" fontId="12" fillId="0" borderId="4" xfId="0" applyFont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0" fillId="0" borderId="1" xfId="10" applyFont="1" applyBorder="1" applyAlignment="1">
      <alignment horizontal="center" vertical="center"/>
    </xf>
    <xf numFmtId="0" fontId="10" fillId="0" borderId="17" xfId="10" applyFont="1" applyBorder="1" applyAlignment="1">
      <alignment horizontal="center" vertical="center"/>
    </xf>
    <xf numFmtId="0" fontId="10" fillId="0" borderId="18" xfId="10" applyFont="1" applyBorder="1" applyAlignment="1">
      <alignment horizontal="center" vertical="center"/>
    </xf>
    <xf numFmtId="0" fontId="10" fillId="8" borderId="1" xfId="4" applyFont="1" applyFill="1" applyBorder="1" applyAlignment="1">
      <alignment horizontal="center"/>
    </xf>
    <xf numFmtId="0" fontId="10" fillId="8" borderId="18" xfId="4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2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</cellXfs>
  <cellStyles count="13">
    <cellStyle name="Excel Built-in Excel Built-in Excel Built-in Excel Built-in Excel Built-in Excel Built-in Excel Built-in Separador de milhares 4" xfId="7" xr:uid="{5A5352BA-CF0D-41D2-9AB4-18E9A4539A67}"/>
    <cellStyle name="Excel Built-in Normal" xfId="8" xr:uid="{5C0C8DD5-6ADB-4337-8C60-530B5D5604EB}"/>
    <cellStyle name="Moeda" xfId="2" builtinId="4"/>
    <cellStyle name="Normal" xfId="0" builtinId="0"/>
    <cellStyle name="Normal 11 2" xfId="10" xr:uid="{C932E0FC-AC79-4AFC-85AA-B6C588D8DEA4}"/>
    <cellStyle name="Normal 2" xfId="4" xr:uid="{987A55A4-B2D6-4D4B-9056-6D2C770BAE1C}"/>
    <cellStyle name="Normal 3 3" xfId="9" xr:uid="{39319CFE-57F2-4E01-835C-E268D04598A7}"/>
    <cellStyle name="Porcentagem" xfId="3" builtinId="5"/>
    <cellStyle name="Porcentagem 2" xfId="12" xr:uid="{38A4803C-B159-497C-BC47-5CC824074B8C}"/>
    <cellStyle name="Vírgula" xfId="1" builtinId="3"/>
    <cellStyle name="Vírgula 13" xfId="6" xr:uid="{2682010C-1371-450D-9E99-5D1ACB54A237}"/>
    <cellStyle name="Vírgula 2" xfId="5" xr:uid="{DB7B2491-7C81-4591-B248-FE611168C027}"/>
    <cellStyle name="Vírgula 2 2" xfId="11" xr:uid="{DB0E8179-60A2-4791-A0BD-C990542EF3CD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3</xdr:row>
      <xdr:rowOff>104775</xdr:rowOff>
    </xdr:from>
    <xdr:to>
      <xdr:col>7</xdr:col>
      <xdr:colOff>361950</xdr:colOff>
      <xdr:row>3</xdr:row>
      <xdr:rowOff>228600</xdr:rowOff>
    </xdr:to>
    <xdr:sp macro="" textlink="">
      <xdr:nvSpPr>
        <xdr:cNvPr id="4" name="Fluxograma: Conector 3">
          <a:extLst>
            <a:ext uri="{FF2B5EF4-FFF2-40B4-BE49-F238E27FC236}">
              <a16:creationId xmlns:a16="http://schemas.microsoft.com/office/drawing/2014/main" id="{9E94F95A-380C-4BB7-9D1C-9C9C3CB7C628}"/>
            </a:ext>
          </a:extLst>
        </xdr:cNvPr>
        <xdr:cNvSpPr/>
      </xdr:nvSpPr>
      <xdr:spPr>
        <a:xfrm>
          <a:off x="8067675" y="1200150"/>
          <a:ext cx="114300" cy="123825"/>
        </a:xfrm>
        <a:prstGeom prst="flowChartConnector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247650</xdr:colOff>
      <xdr:row>4</xdr:row>
      <xdr:rowOff>85725</xdr:rowOff>
    </xdr:from>
    <xdr:to>
      <xdr:col>7</xdr:col>
      <xdr:colOff>361950</xdr:colOff>
      <xdr:row>4</xdr:row>
      <xdr:rowOff>209550</xdr:rowOff>
    </xdr:to>
    <xdr:sp macro="" textlink="">
      <xdr:nvSpPr>
        <xdr:cNvPr id="5" name="Fluxograma: Conector 4">
          <a:extLst>
            <a:ext uri="{FF2B5EF4-FFF2-40B4-BE49-F238E27FC236}">
              <a16:creationId xmlns:a16="http://schemas.microsoft.com/office/drawing/2014/main" id="{B0528A67-D225-4A32-8EDD-1F776A6FBD25}"/>
            </a:ext>
          </a:extLst>
        </xdr:cNvPr>
        <xdr:cNvSpPr/>
      </xdr:nvSpPr>
      <xdr:spPr>
        <a:xfrm>
          <a:off x="8067675" y="1495425"/>
          <a:ext cx="114300" cy="123825"/>
        </a:xfrm>
        <a:prstGeom prst="flowChartConnector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247650</xdr:colOff>
      <xdr:row>6</xdr:row>
      <xdr:rowOff>95250</xdr:rowOff>
    </xdr:from>
    <xdr:to>
      <xdr:col>7</xdr:col>
      <xdr:colOff>361950</xdr:colOff>
      <xdr:row>6</xdr:row>
      <xdr:rowOff>219075</xdr:rowOff>
    </xdr:to>
    <xdr:sp macro="" textlink="">
      <xdr:nvSpPr>
        <xdr:cNvPr id="6" name="Fluxograma: Conector 5">
          <a:extLst>
            <a:ext uri="{FF2B5EF4-FFF2-40B4-BE49-F238E27FC236}">
              <a16:creationId xmlns:a16="http://schemas.microsoft.com/office/drawing/2014/main" id="{24E8E4CC-C9F5-480D-A89B-135DA0F50B17}"/>
            </a:ext>
          </a:extLst>
        </xdr:cNvPr>
        <xdr:cNvSpPr/>
      </xdr:nvSpPr>
      <xdr:spPr>
        <a:xfrm>
          <a:off x="8067675" y="2133600"/>
          <a:ext cx="114300" cy="123825"/>
        </a:xfrm>
        <a:prstGeom prst="flowChartConnector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247650</xdr:colOff>
      <xdr:row>5</xdr:row>
      <xdr:rowOff>85725</xdr:rowOff>
    </xdr:from>
    <xdr:to>
      <xdr:col>7</xdr:col>
      <xdr:colOff>361950</xdr:colOff>
      <xdr:row>5</xdr:row>
      <xdr:rowOff>209550</xdr:rowOff>
    </xdr:to>
    <xdr:sp macro="" textlink="">
      <xdr:nvSpPr>
        <xdr:cNvPr id="7" name="Fluxograma: Conector 6">
          <a:extLst>
            <a:ext uri="{FF2B5EF4-FFF2-40B4-BE49-F238E27FC236}">
              <a16:creationId xmlns:a16="http://schemas.microsoft.com/office/drawing/2014/main" id="{DA6B9C6D-4414-4243-A079-A28012D6102F}"/>
            </a:ext>
          </a:extLst>
        </xdr:cNvPr>
        <xdr:cNvSpPr/>
      </xdr:nvSpPr>
      <xdr:spPr>
        <a:xfrm>
          <a:off x="8067675" y="1809750"/>
          <a:ext cx="114300" cy="123825"/>
        </a:xfrm>
        <a:prstGeom prst="flowChartConnector">
          <a:avLst/>
        </a:prstGeom>
        <a:solidFill>
          <a:schemeClr val="accent6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9"/>
  <sheetViews>
    <sheetView showRowColHeaders="0" tabSelected="1" showOutlineSymbols="0" view="pageBreakPreview" topLeftCell="A319" zoomScale="80" zoomScaleNormal="100" zoomScaleSheetLayoutView="80" workbookViewId="0">
      <selection activeCell="J348" sqref="J348"/>
    </sheetView>
  </sheetViews>
  <sheetFormatPr defaultColWidth="9" defaultRowHeight="15.6"/>
  <cols>
    <col min="1" max="3" width="9" style="1"/>
    <col min="4" max="4" width="26.69921875" style="127" customWidth="1"/>
    <col min="5" max="7" width="9" style="1"/>
    <col min="8" max="9" width="10" style="1" bestFit="1" customWidth="1"/>
    <col min="10" max="10" width="63.3984375" style="1" customWidth="1"/>
    <col min="11" max="11" width="4.8984375" style="1" customWidth="1"/>
    <col min="12" max="12" width="9.09765625" style="1" customWidth="1"/>
    <col min="13" max="13" width="13" style="1" bestFit="1" customWidth="1"/>
    <col min="14" max="16" width="13" style="6" bestFit="1" customWidth="1"/>
    <col min="17" max="16384" width="9" style="1"/>
  </cols>
  <sheetData>
    <row r="1" spans="1:16" ht="53.25" customHeight="1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6">
      <c r="A2" s="182" t="s">
        <v>516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>
      <c r="A3" s="183" t="s">
        <v>487</v>
      </c>
      <c r="B3" s="184"/>
      <c r="C3" s="184"/>
      <c r="D3" s="184"/>
      <c r="E3" s="184"/>
      <c r="F3" s="184"/>
      <c r="G3" s="185"/>
      <c r="H3" s="186" t="s">
        <v>488</v>
      </c>
      <c r="I3" s="186"/>
      <c r="J3" s="186"/>
      <c r="K3" s="186"/>
      <c r="L3" s="186"/>
      <c r="M3" s="186"/>
      <c r="N3" s="186"/>
      <c r="O3" s="186"/>
      <c r="P3" s="186"/>
    </row>
    <row r="4" spans="1:16" ht="51.75" customHeight="1">
      <c r="A4" s="7" t="s">
        <v>489</v>
      </c>
      <c r="B4" s="187" t="s">
        <v>517</v>
      </c>
      <c r="C4" s="188"/>
      <c r="D4" s="188"/>
      <c r="E4" s="188"/>
      <c r="F4" s="188"/>
      <c r="G4" s="189"/>
      <c r="H4" s="8"/>
      <c r="I4" s="190" t="s">
        <v>490</v>
      </c>
      <c r="J4" s="190"/>
      <c r="K4" s="190"/>
      <c r="L4" s="190"/>
      <c r="M4" s="190"/>
      <c r="N4" s="190"/>
      <c r="O4" s="190"/>
      <c r="P4" s="190"/>
    </row>
    <row r="5" spans="1:16" ht="51.75" customHeight="1">
      <c r="A5" s="7" t="s">
        <v>491</v>
      </c>
      <c r="B5" s="191" t="s">
        <v>520</v>
      </c>
      <c r="C5" s="191"/>
      <c r="D5" s="191"/>
      <c r="E5" s="9" t="s">
        <v>492</v>
      </c>
      <c r="F5" s="192">
        <v>0.27700000000000002</v>
      </c>
      <c r="G5" s="193"/>
      <c r="H5" s="8"/>
      <c r="I5" s="190" t="s">
        <v>493</v>
      </c>
      <c r="J5" s="190"/>
      <c r="K5" s="190"/>
      <c r="L5" s="190"/>
      <c r="M5" s="190"/>
      <c r="N5" s="190"/>
      <c r="O5" s="190"/>
      <c r="P5" s="190"/>
    </row>
    <row r="6" spans="1:16" ht="83.25" customHeight="1">
      <c r="A6" s="7" t="s">
        <v>494</v>
      </c>
      <c r="B6" s="194" t="s">
        <v>519</v>
      </c>
      <c r="C6" s="194"/>
      <c r="D6" s="194"/>
      <c r="E6" s="9" t="s">
        <v>495</v>
      </c>
      <c r="F6" s="170" t="s">
        <v>515</v>
      </c>
      <c r="G6" s="171"/>
      <c r="H6" s="8"/>
      <c r="I6" s="190" t="s">
        <v>496</v>
      </c>
      <c r="J6" s="190"/>
      <c r="K6" s="190"/>
      <c r="L6" s="190"/>
      <c r="M6" s="190"/>
      <c r="N6" s="190"/>
      <c r="O6" s="190"/>
      <c r="P6" s="190"/>
    </row>
    <row r="7" spans="1:16" ht="51.75" customHeight="1">
      <c r="A7" s="7" t="s">
        <v>497</v>
      </c>
      <c r="B7" s="169" t="s">
        <v>518</v>
      </c>
      <c r="C7" s="169"/>
      <c r="D7" s="169"/>
      <c r="E7" s="9" t="s">
        <v>498</v>
      </c>
      <c r="F7" s="170" t="s">
        <v>499</v>
      </c>
      <c r="G7" s="171"/>
      <c r="H7" s="8"/>
      <c r="I7" s="172" t="s">
        <v>500</v>
      </c>
      <c r="J7" s="173"/>
      <c r="K7" s="173"/>
      <c r="L7" s="173"/>
      <c r="M7" s="173"/>
      <c r="N7" s="173"/>
      <c r="O7" s="173"/>
      <c r="P7" s="174"/>
    </row>
    <row r="8" spans="1:16" ht="108.75" customHeight="1">
      <c r="A8" s="175" t="s">
        <v>501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</row>
    <row r="9" spans="1:16" ht="40.5" customHeight="1">
      <c r="A9" s="176" t="s">
        <v>502</v>
      </c>
      <c r="B9" s="176"/>
      <c r="C9" s="176"/>
      <c r="D9" s="176"/>
      <c r="E9" s="177" t="s">
        <v>503</v>
      </c>
      <c r="F9" s="178"/>
      <c r="G9" s="179"/>
      <c r="H9" s="195" t="s">
        <v>504</v>
      </c>
      <c r="I9" s="196"/>
      <c r="J9" s="197"/>
      <c r="K9" s="198" t="s">
        <v>465</v>
      </c>
      <c r="L9" s="199"/>
      <c r="M9" s="195" t="s">
        <v>505</v>
      </c>
      <c r="N9" s="196"/>
      <c r="O9" s="196"/>
      <c r="P9" s="197"/>
    </row>
    <row r="10" spans="1:16" ht="27.6">
      <c r="A10" s="10" t="s">
        <v>481</v>
      </c>
      <c r="B10" s="10" t="s">
        <v>482</v>
      </c>
      <c r="C10" s="10" t="s">
        <v>483</v>
      </c>
      <c r="D10" s="11" t="s">
        <v>484</v>
      </c>
      <c r="E10" s="10" t="s">
        <v>485</v>
      </c>
      <c r="F10" s="12" t="s">
        <v>486</v>
      </c>
      <c r="G10" s="12" t="s">
        <v>506</v>
      </c>
      <c r="H10" s="13" t="s">
        <v>507</v>
      </c>
      <c r="I10" s="13" t="s">
        <v>508</v>
      </c>
      <c r="J10" s="13" t="s">
        <v>484</v>
      </c>
      <c r="K10" s="14" t="s">
        <v>509</v>
      </c>
      <c r="L10" s="13" t="s">
        <v>510</v>
      </c>
      <c r="M10" s="15" t="s">
        <v>511</v>
      </c>
      <c r="N10" s="15" t="s">
        <v>512</v>
      </c>
      <c r="O10" s="15" t="s">
        <v>513</v>
      </c>
      <c r="P10" s="16" t="s">
        <v>514</v>
      </c>
    </row>
    <row r="11" spans="1:16">
      <c r="A11" s="18">
        <v>1</v>
      </c>
      <c r="B11" s="18"/>
      <c r="C11" s="18"/>
      <c r="D11" s="126" t="s">
        <v>521</v>
      </c>
      <c r="E11" s="19"/>
      <c r="F11" s="20"/>
      <c r="G11" s="137"/>
      <c r="H11" s="138"/>
      <c r="I11" s="138"/>
      <c r="J11" s="138" t="s">
        <v>0</v>
      </c>
      <c r="K11" s="138"/>
      <c r="L11" s="139"/>
      <c r="M11" s="140"/>
      <c r="N11" s="140"/>
      <c r="O11" s="141">
        <f>SUM(O12:O16)</f>
        <v>33468.9</v>
      </c>
      <c r="P11" s="142">
        <f>SUM(P12:P16)</f>
        <v>3.5447642620796221E-2</v>
      </c>
    </row>
    <row r="12" spans="1:16" ht="31.2">
      <c r="A12" s="21" t="s">
        <v>522</v>
      </c>
      <c r="B12" s="21" t="s">
        <v>523</v>
      </c>
      <c r="C12" s="22" t="s">
        <v>2</v>
      </c>
      <c r="D12" s="28" t="s">
        <v>524</v>
      </c>
      <c r="E12" s="21" t="s">
        <v>525</v>
      </c>
      <c r="F12" s="23">
        <v>6</v>
      </c>
      <c r="G12" s="125">
        <v>1</v>
      </c>
      <c r="H12" s="122" t="s">
        <v>1</v>
      </c>
      <c r="I12" s="123" t="s">
        <v>2</v>
      </c>
      <c r="J12" s="123" t="s">
        <v>3</v>
      </c>
      <c r="K12" s="124" t="s">
        <v>4</v>
      </c>
      <c r="L12" s="128">
        <v>6</v>
      </c>
      <c r="M12" s="151">
        <v>361.46</v>
      </c>
      <c r="N12" s="151">
        <v>461.58</v>
      </c>
      <c r="O12" s="151">
        <f>L12*N12</f>
        <v>2769.48</v>
      </c>
      <c r="P12" s="136">
        <f>O12/$O$325</f>
        <v>2.9332167261380778E-3</v>
      </c>
    </row>
    <row r="13" spans="1:16">
      <c r="A13" s="21" t="s">
        <v>526</v>
      </c>
      <c r="B13" s="24" t="s">
        <v>527</v>
      </c>
      <c r="C13" s="25" t="s">
        <v>6</v>
      </c>
      <c r="D13" s="41" t="s">
        <v>528</v>
      </c>
      <c r="E13" s="21" t="s">
        <v>35</v>
      </c>
      <c r="F13" s="23">
        <v>1</v>
      </c>
      <c r="G13" s="125">
        <v>1</v>
      </c>
      <c r="H13" s="122" t="s">
        <v>5</v>
      </c>
      <c r="I13" s="123" t="s">
        <v>6</v>
      </c>
      <c r="J13" s="123" t="s">
        <v>7</v>
      </c>
      <c r="K13" s="124" t="s">
        <v>8</v>
      </c>
      <c r="L13" s="128">
        <v>1</v>
      </c>
      <c r="M13" s="151">
        <v>1002.87</v>
      </c>
      <c r="N13" s="151">
        <v>1280.6600000000001</v>
      </c>
      <c r="O13" s="151">
        <f t="shared" ref="O13:O16" si="0">L13*N13</f>
        <v>1280.6600000000001</v>
      </c>
      <c r="P13" s="136">
        <f>O13/$O$325</f>
        <v>1.3563749629879945E-3</v>
      </c>
    </row>
    <row r="14" spans="1:16" ht="31.2">
      <c r="A14" s="21" t="s">
        <v>529</v>
      </c>
      <c r="B14" s="21" t="s">
        <v>530</v>
      </c>
      <c r="C14" s="22" t="s">
        <v>2</v>
      </c>
      <c r="D14" s="28" t="s">
        <v>531</v>
      </c>
      <c r="E14" s="21" t="s">
        <v>35</v>
      </c>
      <c r="F14" s="23">
        <v>1</v>
      </c>
      <c r="G14" s="125">
        <v>1</v>
      </c>
      <c r="H14" s="122" t="s">
        <v>9</v>
      </c>
      <c r="I14" s="123" t="s">
        <v>2</v>
      </c>
      <c r="J14" s="123" t="s">
        <v>10</v>
      </c>
      <c r="K14" s="124" t="s">
        <v>8</v>
      </c>
      <c r="L14" s="128">
        <v>1</v>
      </c>
      <c r="M14" s="151">
        <v>2270.7199999999998</v>
      </c>
      <c r="N14" s="151">
        <v>2899.7</v>
      </c>
      <c r="O14" s="151">
        <f t="shared" si="0"/>
        <v>2899.7</v>
      </c>
      <c r="P14" s="136">
        <f>O14/$O$325</f>
        <v>3.0711355708590003E-3</v>
      </c>
    </row>
    <row r="15" spans="1:16">
      <c r="A15" s="21" t="s">
        <v>532</v>
      </c>
      <c r="B15" s="24" t="s">
        <v>533</v>
      </c>
      <c r="C15" s="25" t="s">
        <v>6</v>
      </c>
      <c r="D15" s="27" t="s">
        <v>534</v>
      </c>
      <c r="E15" s="25" t="s">
        <v>35</v>
      </c>
      <c r="F15" s="23">
        <v>1</v>
      </c>
      <c r="G15" s="125">
        <v>1</v>
      </c>
      <c r="H15" s="122" t="s">
        <v>11</v>
      </c>
      <c r="I15" s="123" t="s">
        <v>6</v>
      </c>
      <c r="J15" s="123" t="s">
        <v>12</v>
      </c>
      <c r="K15" s="124" t="s">
        <v>8</v>
      </c>
      <c r="L15" s="128">
        <v>1</v>
      </c>
      <c r="M15" s="151">
        <v>206</v>
      </c>
      <c r="N15" s="151">
        <v>263.06</v>
      </c>
      <c r="O15" s="151">
        <f t="shared" si="0"/>
        <v>263.06</v>
      </c>
      <c r="P15" s="136">
        <f>O15/$O$325</f>
        <v>2.7861258863681368E-4</v>
      </c>
    </row>
    <row r="16" spans="1:16" ht="62.4">
      <c r="A16" s="21" t="s">
        <v>535</v>
      </c>
      <c r="B16" s="21" t="s">
        <v>536</v>
      </c>
      <c r="C16" s="22" t="s">
        <v>2</v>
      </c>
      <c r="D16" s="28" t="s">
        <v>537</v>
      </c>
      <c r="E16" s="21" t="s">
        <v>525</v>
      </c>
      <c r="F16" s="23">
        <v>40</v>
      </c>
      <c r="G16" s="125">
        <v>1</v>
      </c>
      <c r="H16" s="122" t="s">
        <v>13</v>
      </c>
      <c r="I16" s="123" t="s">
        <v>2</v>
      </c>
      <c r="J16" s="123" t="s">
        <v>14</v>
      </c>
      <c r="K16" s="124" t="s">
        <v>4</v>
      </c>
      <c r="L16" s="128">
        <v>40</v>
      </c>
      <c r="M16" s="151">
        <v>514.02</v>
      </c>
      <c r="N16" s="151">
        <v>656.4</v>
      </c>
      <c r="O16" s="151">
        <f t="shared" si="0"/>
        <v>26256</v>
      </c>
      <c r="P16" s="136">
        <f>O16/$O$325</f>
        <v>2.7808302772174331E-2</v>
      </c>
    </row>
    <row r="17" spans="1:16" ht="39.6">
      <c r="A17" s="43">
        <v>5</v>
      </c>
      <c r="B17" s="43"/>
      <c r="C17" s="43"/>
      <c r="D17" s="55" t="s">
        <v>17</v>
      </c>
      <c r="E17" s="44"/>
      <c r="F17" s="35"/>
      <c r="G17" s="143"/>
      <c r="H17" s="138"/>
      <c r="I17" s="138"/>
      <c r="J17" s="138" t="s">
        <v>17</v>
      </c>
      <c r="K17" s="138"/>
      <c r="L17" s="144"/>
      <c r="M17" s="140"/>
      <c r="N17" s="140"/>
      <c r="O17" s="141">
        <f>O18+O20</f>
        <v>10914.414000000001</v>
      </c>
      <c r="P17" s="142">
        <f>P18+P20</f>
        <v>1.1559694130593327E-2</v>
      </c>
    </row>
    <row r="18" spans="1:16">
      <c r="A18" s="32" t="s">
        <v>539</v>
      </c>
      <c r="B18" s="29"/>
      <c r="C18" s="29"/>
      <c r="D18" s="31" t="s">
        <v>18</v>
      </c>
      <c r="E18" s="30"/>
      <c r="F18" s="23">
        <v>0</v>
      </c>
      <c r="G18" s="125"/>
      <c r="H18" s="146"/>
      <c r="I18" s="146"/>
      <c r="J18" s="146" t="s">
        <v>18</v>
      </c>
      <c r="K18" s="146"/>
      <c r="L18" s="147"/>
      <c r="M18" s="148"/>
      <c r="N18" s="148"/>
      <c r="O18" s="149">
        <f>O19</f>
        <v>1707.4051999999999</v>
      </c>
      <c r="P18" s="150">
        <f>P19</f>
        <v>1.8083501202157551E-3</v>
      </c>
    </row>
    <row r="19" spans="1:16" ht="52.8">
      <c r="A19" s="30" t="s">
        <v>540</v>
      </c>
      <c r="B19" s="30" t="s">
        <v>541</v>
      </c>
      <c r="C19" s="30" t="s">
        <v>2</v>
      </c>
      <c r="D19" s="28" t="s">
        <v>542</v>
      </c>
      <c r="E19" s="30" t="s">
        <v>4</v>
      </c>
      <c r="F19" s="23">
        <v>5.14</v>
      </c>
      <c r="G19" s="125">
        <v>0</v>
      </c>
      <c r="H19" s="122" t="s">
        <v>19</v>
      </c>
      <c r="I19" s="123" t="s">
        <v>2</v>
      </c>
      <c r="J19" s="123" t="s">
        <v>20</v>
      </c>
      <c r="K19" s="124" t="s">
        <v>4</v>
      </c>
      <c r="L19" s="128">
        <v>5.14</v>
      </c>
      <c r="M19" s="151">
        <v>260.13</v>
      </c>
      <c r="N19" s="151">
        <v>332.18</v>
      </c>
      <c r="O19" s="151">
        <f t="shared" ref="O19" si="1">L19*N19</f>
        <v>1707.4051999999999</v>
      </c>
      <c r="P19" s="136">
        <f>O19/$O$325</f>
        <v>1.8083501202157551E-3</v>
      </c>
    </row>
    <row r="20" spans="1:16">
      <c r="A20" s="32" t="s">
        <v>543</v>
      </c>
      <c r="B20" s="29"/>
      <c r="C20" s="29"/>
      <c r="D20" s="31" t="s">
        <v>21</v>
      </c>
      <c r="E20" s="30"/>
      <c r="F20" s="23">
        <v>0</v>
      </c>
      <c r="G20" s="125"/>
      <c r="H20" s="146"/>
      <c r="I20" s="146"/>
      <c r="J20" s="146" t="s">
        <v>21</v>
      </c>
      <c r="K20" s="146"/>
      <c r="L20" s="147"/>
      <c r="M20" s="148"/>
      <c r="N20" s="148"/>
      <c r="O20" s="149">
        <f>SUM(O21:O21)</f>
        <v>9207.0088000000014</v>
      </c>
      <c r="P20" s="150">
        <f>SUM(P21:P21)</f>
        <v>9.7513440103775707E-3</v>
      </c>
    </row>
    <row r="21" spans="1:16" ht="52.8">
      <c r="A21" s="30" t="s">
        <v>544</v>
      </c>
      <c r="B21" s="30">
        <v>79627</v>
      </c>
      <c r="C21" s="30" t="s">
        <v>2</v>
      </c>
      <c r="D21" s="28" t="s">
        <v>545</v>
      </c>
      <c r="E21" s="30" t="s">
        <v>4</v>
      </c>
      <c r="F21" s="23">
        <v>11.32</v>
      </c>
      <c r="G21" s="125">
        <v>0</v>
      </c>
      <c r="H21" s="122" t="s">
        <v>22</v>
      </c>
      <c r="I21" s="123" t="s">
        <v>2</v>
      </c>
      <c r="J21" s="123" t="s">
        <v>23</v>
      </c>
      <c r="K21" s="124" t="s">
        <v>4</v>
      </c>
      <c r="L21" s="128">
        <v>11.32</v>
      </c>
      <c r="M21" s="151">
        <v>636.91999999999996</v>
      </c>
      <c r="N21" s="151">
        <v>813.34</v>
      </c>
      <c r="O21" s="151">
        <f t="shared" ref="O21" si="2">L21*N21</f>
        <v>9207.0088000000014</v>
      </c>
      <c r="P21" s="136">
        <f>O21/$O$325</f>
        <v>9.7513440103775707E-3</v>
      </c>
    </row>
    <row r="22" spans="1:16">
      <c r="A22" s="43">
        <v>6</v>
      </c>
      <c r="B22" s="145"/>
      <c r="C22" s="145"/>
      <c r="D22" s="55" t="s">
        <v>546</v>
      </c>
      <c r="E22" s="44"/>
      <c r="F22" s="35"/>
      <c r="G22" s="143"/>
      <c r="H22" s="138"/>
      <c r="I22" s="138"/>
      <c r="J22" s="138" t="s">
        <v>24</v>
      </c>
      <c r="K22" s="138"/>
      <c r="L22" s="144"/>
      <c r="M22" s="140"/>
      <c r="N22" s="140"/>
      <c r="O22" s="141">
        <f>O23+O31+O33+O39+O41+O55+O58</f>
        <v>221782.37670000002</v>
      </c>
      <c r="P22" s="142">
        <f>P23+P31+P33+P39+P41+P55+P58</f>
        <v>0.2348945567034591</v>
      </c>
    </row>
    <row r="23" spans="1:16">
      <c r="A23" s="32" t="s">
        <v>547</v>
      </c>
      <c r="B23" s="32"/>
      <c r="C23" s="32"/>
      <c r="D23" s="34" t="s">
        <v>25</v>
      </c>
      <c r="E23" s="34"/>
      <c r="F23" s="23">
        <v>0</v>
      </c>
      <c r="G23" s="125"/>
      <c r="H23" s="146"/>
      <c r="I23" s="146"/>
      <c r="J23" s="146" t="s">
        <v>25</v>
      </c>
      <c r="K23" s="146"/>
      <c r="L23" s="147"/>
      <c r="M23" s="148"/>
      <c r="N23" s="148"/>
      <c r="O23" s="149">
        <f>SUM(O24:O30)</f>
        <v>37684.665999999997</v>
      </c>
      <c r="P23" s="150">
        <f>SUM(P24:P30)</f>
        <v>3.9912652422161174E-2</v>
      </c>
    </row>
    <row r="24" spans="1:16" ht="52.8">
      <c r="A24" s="30" t="s">
        <v>548</v>
      </c>
      <c r="B24" s="30" t="s">
        <v>549</v>
      </c>
      <c r="C24" s="30" t="s">
        <v>2</v>
      </c>
      <c r="D24" s="28" t="s">
        <v>550</v>
      </c>
      <c r="E24" s="21" t="s">
        <v>35</v>
      </c>
      <c r="F24" s="23">
        <v>6</v>
      </c>
      <c r="G24" s="125">
        <v>0</v>
      </c>
      <c r="H24" s="122" t="s">
        <v>26</v>
      </c>
      <c r="I24" s="123" t="s">
        <v>2</v>
      </c>
      <c r="J24" s="123" t="s">
        <v>27</v>
      </c>
      <c r="K24" s="124" t="s">
        <v>8</v>
      </c>
      <c r="L24" s="128">
        <v>6</v>
      </c>
      <c r="M24" s="151">
        <v>608.58000000000004</v>
      </c>
      <c r="N24" s="151">
        <v>777.15</v>
      </c>
      <c r="O24" s="151">
        <f t="shared" ref="O24:O73" si="3">L24*N24</f>
        <v>4662.8999999999996</v>
      </c>
      <c r="P24" s="136">
        <f t="shared" ref="P24:P30" si="4">O24/$O$325</f>
        <v>4.9385791817630901E-3</v>
      </c>
    </row>
    <row r="25" spans="1:16" ht="39.6">
      <c r="A25" s="30" t="s">
        <v>551</v>
      </c>
      <c r="B25" s="30" t="s">
        <v>552</v>
      </c>
      <c r="C25" s="30" t="s">
        <v>2</v>
      </c>
      <c r="D25" s="28" t="s">
        <v>553</v>
      </c>
      <c r="E25" s="21" t="s">
        <v>35</v>
      </c>
      <c r="F25" s="23">
        <v>3</v>
      </c>
      <c r="G25" s="125">
        <v>0</v>
      </c>
      <c r="H25" s="122" t="s">
        <v>28</v>
      </c>
      <c r="I25" s="123" t="s">
        <v>2</v>
      </c>
      <c r="J25" s="123" t="s">
        <v>29</v>
      </c>
      <c r="K25" s="124" t="s">
        <v>8</v>
      </c>
      <c r="L25" s="128">
        <v>3</v>
      </c>
      <c r="M25" s="151">
        <v>1574.94</v>
      </c>
      <c r="N25" s="151">
        <v>2011.19</v>
      </c>
      <c r="O25" s="151">
        <f t="shared" si="3"/>
        <v>6033.57</v>
      </c>
      <c r="P25" s="136">
        <f t="shared" si="4"/>
        <v>6.3902857006820487E-3</v>
      </c>
    </row>
    <row r="26" spans="1:16" ht="52.8">
      <c r="A26" s="30" t="s">
        <v>554</v>
      </c>
      <c r="B26" s="30" t="s">
        <v>555</v>
      </c>
      <c r="C26" s="30" t="s">
        <v>2</v>
      </c>
      <c r="D26" s="28" t="s">
        <v>556</v>
      </c>
      <c r="E26" s="21" t="s">
        <v>35</v>
      </c>
      <c r="F26" s="23">
        <v>3</v>
      </c>
      <c r="G26" s="125">
        <v>0</v>
      </c>
      <c r="H26" s="122" t="s">
        <v>30</v>
      </c>
      <c r="I26" s="123" t="s">
        <v>2</v>
      </c>
      <c r="J26" s="123" t="s">
        <v>31</v>
      </c>
      <c r="K26" s="124" t="s">
        <v>8</v>
      </c>
      <c r="L26" s="128">
        <v>3</v>
      </c>
      <c r="M26" s="151">
        <v>630.44000000000005</v>
      </c>
      <c r="N26" s="151">
        <v>805.07</v>
      </c>
      <c r="O26" s="151">
        <f t="shared" si="3"/>
        <v>2415.21</v>
      </c>
      <c r="P26" s="136">
        <f t="shared" si="4"/>
        <v>2.5580016353741303E-3</v>
      </c>
    </row>
    <row r="27" spans="1:16" ht="52.8">
      <c r="A27" s="30" t="s">
        <v>557</v>
      </c>
      <c r="B27" s="30" t="s">
        <v>555</v>
      </c>
      <c r="C27" s="30" t="s">
        <v>2</v>
      </c>
      <c r="D27" s="28" t="s">
        <v>558</v>
      </c>
      <c r="E27" s="21" t="s">
        <v>35</v>
      </c>
      <c r="F27" s="23">
        <v>6</v>
      </c>
      <c r="G27" s="125">
        <v>0</v>
      </c>
      <c r="H27" s="122" t="s">
        <v>30</v>
      </c>
      <c r="I27" s="123" t="s">
        <v>2</v>
      </c>
      <c r="J27" s="123" t="s">
        <v>31</v>
      </c>
      <c r="K27" s="124" t="s">
        <v>8</v>
      </c>
      <c r="L27" s="128">
        <v>6</v>
      </c>
      <c r="M27" s="151">
        <v>630.44000000000005</v>
      </c>
      <c r="N27" s="151">
        <v>805.07</v>
      </c>
      <c r="O27" s="151">
        <f t="shared" si="3"/>
        <v>4830.42</v>
      </c>
      <c r="P27" s="136">
        <f t="shared" si="4"/>
        <v>5.1160032707482607E-3</v>
      </c>
    </row>
    <row r="28" spans="1:16" ht="52.8">
      <c r="A28" s="30" t="s">
        <v>559</v>
      </c>
      <c r="B28" s="30" t="s">
        <v>555</v>
      </c>
      <c r="C28" s="30" t="s">
        <v>2</v>
      </c>
      <c r="D28" s="28" t="s">
        <v>560</v>
      </c>
      <c r="E28" s="21" t="s">
        <v>35</v>
      </c>
      <c r="F28" s="23">
        <v>5</v>
      </c>
      <c r="G28" s="125">
        <v>0</v>
      </c>
      <c r="H28" s="122" t="s">
        <v>30</v>
      </c>
      <c r="I28" s="123" t="s">
        <v>2</v>
      </c>
      <c r="J28" s="123" t="s">
        <v>31</v>
      </c>
      <c r="K28" s="124" t="s">
        <v>8</v>
      </c>
      <c r="L28" s="128">
        <v>5</v>
      </c>
      <c r="M28" s="151">
        <v>630.44000000000005</v>
      </c>
      <c r="N28" s="151">
        <v>805.07</v>
      </c>
      <c r="O28" s="151">
        <f t="shared" si="3"/>
        <v>4025.3500000000004</v>
      </c>
      <c r="P28" s="136">
        <f t="shared" si="4"/>
        <v>4.2633360589568849E-3</v>
      </c>
    </row>
    <row r="29" spans="1:16" ht="66">
      <c r="A29" s="30" t="s">
        <v>561</v>
      </c>
      <c r="B29" s="30"/>
      <c r="C29" s="30" t="s">
        <v>562</v>
      </c>
      <c r="D29" s="28" t="s">
        <v>563</v>
      </c>
      <c r="E29" s="21" t="s">
        <v>35</v>
      </c>
      <c r="F29" s="23">
        <v>8</v>
      </c>
      <c r="G29" s="125">
        <v>0</v>
      </c>
      <c r="H29" s="122" t="s">
        <v>32</v>
      </c>
      <c r="I29" s="123" t="s">
        <v>33</v>
      </c>
      <c r="J29" s="123" t="s">
        <v>34</v>
      </c>
      <c r="K29" s="124" t="s">
        <v>35</v>
      </c>
      <c r="L29" s="128">
        <v>8</v>
      </c>
      <c r="M29" s="151">
        <v>1160.07</v>
      </c>
      <c r="N29" s="151">
        <v>1481.4</v>
      </c>
      <c r="O29" s="151">
        <f t="shared" si="3"/>
        <v>11851.2</v>
      </c>
      <c r="P29" s="136">
        <f t="shared" si="4"/>
        <v>1.2551864633363516E-2</v>
      </c>
    </row>
    <row r="30" spans="1:16" ht="39.6">
      <c r="A30" s="30" t="s">
        <v>564</v>
      </c>
      <c r="B30" s="30"/>
      <c r="C30" s="30" t="s">
        <v>562</v>
      </c>
      <c r="D30" s="28" t="s">
        <v>565</v>
      </c>
      <c r="E30" s="21" t="s">
        <v>4</v>
      </c>
      <c r="F30" s="23">
        <v>15.4</v>
      </c>
      <c r="G30" s="125">
        <v>0</v>
      </c>
      <c r="H30" s="122"/>
      <c r="I30" s="123" t="s">
        <v>562</v>
      </c>
      <c r="J30" s="123" t="s">
        <v>36</v>
      </c>
      <c r="K30" s="124" t="s">
        <v>4</v>
      </c>
      <c r="L30" s="128">
        <v>15.4</v>
      </c>
      <c r="M30" s="151">
        <v>196.59</v>
      </c>
      <c r="N30" s="151">
        <v>251.04</v>
      </c>
      <c r="O30" s="151">
        <f t="shared" si="3"/>
        <v>3866.0160000000001</v>
      </c>
      <c r="P30" s="136">
        <f t="shared" si="4"/>
        <v>4.094581941273245E-3</v>
      </c>
    </row>
    <row r="31" spans="1:16">
      <c r="A31" s="32" t="s">
        <v>566</v>
      </c>
      <c r="B31" s="30"/>
      <c r="C31" s="30"/>
      <c r="D31" s="31" t="s">
        <v>37</v>
      </c>
      <c r="E31" s="30"/>
      <c r="F31" s="23">
        <v>0</v>
      </c>
      <c r="G31" s="125"/>
      <c r="H31" s="146"/>
      <c r="I31" s="146"/>
      <c r="J31" s="146" t="s">
        <v>37</v>
      </c>
      <c r="K31" s="146"/>
      <c r="L31" s="147"/>
      <c r="M31" s="148"/>
      <c r="N31" s="148"/>
      <c r="O31" s="149">
        <f>O32</f>
        <v>4738.6600000000008</v>
      </c>
      <c r="P31" s="150">
        <f>P32</f>
        <v>5.0188182516145508E-3</v>
      </c>
    </row>
    <row r="32" spans="1:16" ht="46.8">
      <c r="A32" s="30" t="s">
        <v>567</v>
      </c>
      <c r="B32" s="30" t="s">
        <v>568</v>
      </c>
      <c r="C32" s="30" t="s">
        <v>2</v>
      </c>
      <c r="D32" s="28" t="s">
        <v>569</v>
      </c>
      <c r="E32" s="21" t="s">
        <v>35</v>
      </c>
      <c r="F32" s="23">
        <v>31</v>
      </c>
      <c r="G32" s="125">
        <v>0</v>
      </c>
      <c r="H32" s="122" t="s">
        <v>38</v>
      </c>
      <c r="I32" s="123" t="s">
        <v>2</v>
      </c>
      <c r="J32" s="123" t="s">
        <v>39</v>
      </c>
      <c r="K32" s="124" t="s">
        <v>8</v>
      </c>
      <c r="L32" s="128">
        <v>31</v>
      </c>
      <c r="M32" s="151">
        <v>119.71</v>
      </c>
      <c r="N32" s="151">
        <v>152.86000000000001</v>
      </c>
      <c r="O32" s="151">
        <f t="shared" si="3"/>
        <v>4738.6600000000008</v>
      </c>
      <c r="P32" s="136">
        <f>O32/$O$325</f>
        <v>5.0188182516145508E-3</v>
      </c>
    </row>
    <row r="33" spans="1:16">
      <c r="A33" s="32" t="s">
        <v>570</v>
      </c>
      <c r="B33" s="30"/>
      <c r="C33" s="30"/>
      <c r="D33" s="31" t="s">
        <v>40</v>
      </c>
      <c r="E33" s="30"/>
      <c r="F33" s="23">
        <v>0</v>
      </c>
      <c r="G33" s="125"/>
      <c r="H33" s="146"/>
      <c r="I33" s="146"/>
      <c r="J33" s="146" t="s">
        <v>40</v>
      </c>
      <c r="K33" s="146"/>
      <c r="L33" s="147"/>
      <c r="M33" s="148"/>
      <c r="N33" s="148"/>
      <c r="O33" s="149">
        <f>SUM(O34:O38)</f>
        <v>42740.568900000006</v>
      </c>
      <c r="P33" s="150">
        <f>SUM(P34:P38)</f>
        <v>4.5267469554622866E-2</v>
      </c>
    </row>
    <row r="34" spans="1:16" ht="52.8">
      <c r="A34" s="30" t="s">
        <v>571</v>
      </c>
      <c r="B34" s="30" t="s">
        <v>572</v>
      </c>
      <c r="C34" s="30" t="s">
        <v>2</v>
      </c>
      <c r="D34" s="28" t="s">
        <v>573</v>
      </c>
      <c r="E34" s="30" t="s">
        <v>4</v>
      </c>
      <c r="F34" s="23">
        <v>2.1</v>
      </c>
      <c r="G34" s="125">
        <v>0</v>
      </c>
      <c r="H34" s="122" t="s">
        <v>41</v>
      </c>
      <c r="I34" s="123" t="s">
        <v>2</v>
      </c>
      <c r="J34" s="123" t="s">
        <v>42</v>
      </c>
      <c r="K34" s="124" t="s">
        <v>4</v>
      </c>
      <c r="L34" s="128">
        <v>2.1</v>
      </c>
      <c r="M34" s="151">
        <v>495.69</v>
      </c>
      <c r="N34" s="151">
        <v>632.99</v>
      </c>
      <c r="O34" s="151">
        <f t="shared" si="3"/>
        <v>1329.279</v>
      </c>
      <c r="P34" s="136">
        <f>O34/$O$325</f>
        <v>1.4078684072476053E-3</v>
      </c>
    </row>
    <row r="35" spans="1:16" ht="52.8">
      <c r="A35" s="30" t="s">
        <v>574</v>
      </c>
      <c r="B35" s="30" t="s">
        <v>572</v>
      </c>
      <c r="C35" s="30" t="s">
        <v>2</v>
      </c>
      <c r="D35" s="28" t="s">
        <v>575</v>
      </c>
      <c r="E35" s="30" t="s">
        <v>4</v>
      </c>
      <c r="F35" s="23">
        <v>1.68</v>
      </c>
      <c r="G35" s="125">
        <v>0</v>
      </c>
      <c r="H35" s="122" t="s">
        <v>41</v>
      </c>
      <c r="I35" s="123" t="s">
        <v>2</v>
      </c>
      <c r="J35" s="123" t="s">
        <v>42</v>
      </c>
      <c r="K35" s="124" t="s">
        <v>4</v>
      </c>
      <c r="L35" s="128">
        <v>1.68</v>
      </c>
      <c r="M35" s="151">
        <v>495.69</v>
      </c>
      <c r="N35" s="151">
        <v>632.99</v>
      </c>
      <c r="O35" s="151">
        <f t="shared" si="3"/>
        <v>1063.4232</v>
      </c>
      <c r="P35" s="136">
        <f>O35/$O$325</f>
        <v>1.1262947257980841E-3</v>
      </c>
    </row>
    <row r="36" spans="1:16" ht="52.8">
      <c r="A36" s="30" t="s">
        <v>576</v>
      </c>
      <c r="B36" s="30" t="s">
        <v>572</v>
      </c>
      <c r="C36" s="30" t="s">
        <v>2</v>
      </c>
      <c r="D36" s="28" t="s">
        <v>577</v>
      </c>
      <c r="E36" s="30" t="s">
        <v>4</v>
      </c>
      <c r="F36" s="23">
        <v>3.36</v>
      </c>
      <c r="G36" s="125">
        <v>0</v>
      </c>
      <c r="H36" s="122" t="s">
        <v>41</v>
      </c>
      <c r="I36" s="123" t="s">
        <v>2</v>
      </c>
      <c r="J36" s="123" t="s">
        <v>42</v>
      </c>
      <c r="K36" s="124" t="s">
        <v>4</v>
      </c>
      <c r="L36" s="128">
        <v>3.36</v>
      </c>
      <c r="M36" s="151">
        <v>495.69</v>
      </c>
      <c r="N36" s="151">
        <v>632.99</v>
      </c>
      <c r="O36" s="151">
        <f t="shared" si="3"/>
        <v>2126.8463999999999</v>
      </c>
      <c r="P36" s="136">
        <f>O36/$O$325</f>
        <v>2.2525894515961682E-3</v>
      </c>
    </row>
    <row r="37" spans="1:16" ht="46.8">
      <c r="A37" s="30" t="s">
        <v>578</v>
      </c>
      <c r="B37" s="30">
        <v>68050</v>
      </c>
      <c r="C37" s="30" t="s">
        <v>2</v>
      </c>
      <c r="D37" s="28" t="s">
        <v>579</v>
      </c>
      <c r="E37" s="30" t="s">
        <v>4</v>
      </c>
      <c r="F37" s="23">
        <v>66.150000000000006</v>
      </c>
      <c r="G37" s="125">
        <v>0</v>
      </c>
      <c r="H37" s="122" t="s">
        <v>43</v>
      </c>
      <c r="I37" s="123" t="s">
        <v>2</v>
      </c>
      <c r="J37" s="123" t="s">
        <v>44</v>
      </c>
      <c r="K37" s="124" t="s">
        <v>4</v>
      </c>
      <c r="L37" s="128">
        <v>66.150000000000006</v>
      </c>
      <c r="M37" s="151">
        <v>435.83</v>
      </c>
      <c r="N37" s="151">
        <v>556.54999999999995</v>
      </c>
      <c r="O37" s="151">
        <f t="shared" si="3"/>
        <v>36815.782500000001</v>
      </c>
      <c r="P37" s="136">
        <f>O37/$O$325</f>
        <v>3.8992398939462117E-2</v>
      </c>
    </row>
    <row r="38" spans="1:16" ht="39.6">
      <c r="A38" s="30" t="s">
        <v>580</v>
      </c>
      <c r="B38" s="30" t="s">
        <v>572</v>
      </c>
      <c r="C38" s="30" t="s">
        <v>2</v>
      </c>
      <c r="D38" s="28" t="s">
        <v>581</v>
      </c>
      <c r="E38" s="30" t="s">
        <v>4</v>
      </c>
      <c r="F38" s="23">
        <v>2.2200000000000002</v>
      </c>
      <c r="G38" s="125">
        <v>0</v>
      </c>
      <c r="H38" s="122" t="s">
        <v>41</v>
      </c>
      <c r="I38" s="123" t="s">
        <v>2</v>
      </c>
      <c r="J38" s="123" t="s">
        <v>42</v>
      </c>
      <c r="K38" s="124" t="s">
        <v>4</v>
      </c>
      <c r="L38" s="128">
        <v>2.2200000000000002</v>
      </c>
      <c r="M38" s="151">
        <v>495.69</v>
      </c>
      <c r="N38" s="151">
        <v>632.99</v>
      </c>
      <c r="O38" s="151">
        <f t="shared" si="3"/>
        <v>1405.2378000000001</v>
      </c>
      <c r="P38" s="136">
        <f>O38/$O$325</f>
        <v>1.4883180305188971E-3</v>
      </c>
    </row>
    <row r="39" spans="1:16">
      <c r="A39" s="32" t="s">
        <v>582</v>
      </c>
      <c r="B39" s="32"/>
      <c r="C39" s="32"/>
      <c r="D39" s="34" t="s">
        <v>45</v>
      </c>
      <c r="E39" s="34"/>
      <c r="F39" s="23">
        <v>0</v>
      </c>
      <c r="G39" s="125"/>
      <c r="H39" s="146"/>
      <c r="I39" s="146"/>
      <c r="J39" s="146" t="s">
        <v>45</v>
      </c>
      <c r="K39" s="146"/>
      <c r="L39" s="147"/>
      <c r="M39" s="148"/>
      <c r="N39" s="148"/>
      <c r="O39" s="149">
        <f>O40</f>
        <v>3959.5</v>
      </c>
      <c r="P39" s="150">
        <f>P40</f>
        <v>4.1935928864421188E-3</v>
      </c>
    </row>
    <row r="40" spans="1:16" ht="52.8">
      <c r="A40" s="30" t="s">
        <v>583</v>
      </c>
      <c r="B40" s="30" t="s">
        <v>584</v>
      </c>
      <c r="C40" s="30" t="s">
        <v>2</v>
      </c>
      <c r="D40" s="28" t="s">
        <v>585</v>
      </c>
      <c r="E40" s="21" t="s">
        <v>35</v>
      </c>
      <c r="F40" s="23">
        <v>1</v>
      </c>
      <c r="G40" s="125">
        <v>0</v>
      </c>
      <c r="H40" s="122" t="s">
        <v>46</v>
      </c>
      <c r="I40" s="123" t="s">
        <v>2</v>
      </c>
      <c r="J40" s="123" t="s">
        <v>47</v>
      </c>
      <c r="K40" s="124" t="s">
        <v>8</v>
      </c>
      <c r="L40" s="128">
        <v>1</v>
      </c>
      <c r="M40" s="151">
        <v>3100.63</v>
      </c>
      <c r="N40" s="151">
        <v>3959.5</v>
      </c>
      <c r="O40" s="151">
        <f t="shared" si="3"/>
        <v>3959.5</v>
      </c>
      <c r="P40" s="136">
        <f>O40/$O$325</f>
        <v>4.1935928864421188E-3</v>
      </c>
    </row>
    <row r="41" spans="1:16">
      <c r="A41" s="32" t="s">
        <v>586</v>
      </c>
      <c r="B41" s="32"/>
      <c r="C41" s="32"/>
      <c r="D41" s="34" t="s">
        <v>587</v>
      </c>
      <c r="E41" s="34"/>
      <c r="F41" s="23">
        <v>0</v>
      </c>
      <c r="G41" s="125"/>
      <c r="H41" s="146"/>
      <c r="I41" s="146"/>
      <c r="J41" s="146" t="s">
        <v>48</v>
      </c>
      <c r="K41" s="146"/>
      <c r="L41" s="147"/>
      <c r="M41" s="148"/>
      <c r="N41" s="148"/>
      <c r="O41" s="149">
        <f>SUM(O42:O54)</f>
        <v>31731.454100000003</v>
      </c>
      <c r="P41" s="150">
        <f>SUM(P42:P54)</f>
        <v>3.3607475739417754E-2</v>
      </c>
    </row>
    <row r="42" spans="1:16" ht="39.6">
      <c r="A42" s="30" t="s">
        <v>588</v>
      </c>
      <c r="B42" s="30">
        <v>68052</v>
      </c>
      <c r="C42" s="30" t="s">
        <v>2</v>
      </c>
      <c r="D42" s="28" t="s">
        <v>589</v>
      </c>
      <c r="E42" s="30" t="s">
        <v>4</v>
      </c>
      <c r="F42" s="23">
        <v>0.88</v>
      </c>
      <c r="G42" s="125">
        <v>0</v>
      </c>
      <c r="H42" s="122" t="s">
        <v>49</v>
      </c>
      <c r="I42" s="123" t="s">
        <v>2</v>
      </c>
      <c r="J42" s="123" t="s">
        <v>50</v>
      </c>
      <c r="K42" s="124" t="s">
        <v>4</v>
      </c>
      <c r="L42" s="128">
        <v>0.88</v>
      </c>
      <c r="M42" s="151">
        <v>340.42</v>
      </c>
      <c r="N42" s="151">
        <v>434.71</v>
      </c>
      <c r="O42" s="151">
        <f t="shared" si="3"/>
        <v>382.54480000000001</v>
      </c>
      <c r="P42" s="136">
        <f t="shared" ref="P42:P54" si="5">O42/$O$325</f>
        <v>4.0516154868680971E-4</v>
      </c>
    </row>
    <row r="43" spans="1:16" ht="39.6">
      <c r="A43" s="30" t="s">
        <v>590</v>
      </c>
      <c r="B43" s="30">
        <v>68052</v>
      </c>
      <c r="C43" s="30" t="s">
        <v>2</v>
      </c>
      <c r="D43" s="28" t="s">
        <v>591</v>
      </c>
      <c r="E43" s="30" t="s">
        <v>4</v>
      </c>
      <c r="F43" s="23">
        <v>2.15</v>
      </c>
      <c r="G43" s="125">
        <v>0</v>
      </c>
      <c r="H43" s="122" t="s">
        <v>49</v>
      </c>
      <c r="I43" s="123" t="s">
        <v>2</v>
      </c>
      <c r="J43" s="123" t="s">
        <v>50</v>
      </c>
      <c r="K43" s="124" t="s">
        <v>4</v>
      </c>
      <c r="L43" s="128">
        <v>2.15</v>
      </c>
      <c r="M43" s="151">
        <v>340.42</v>
      </c>
      <c r="N43" s="151">
        <v>434.71</v>
      </c>
      <c r="O43" s="151">
        <f t="shared" si="3"/>
        <v>934.62649999999996</v>
      </c>
      <c r="P43" s="136">
        <f t="shared" si="5"/>
        <v>9.8988332917800104E-4</v>
      </c>
    </row>
    <row r="44" spans="1:16" ht="39.6">
      <c r="A44" s="30" t="s">
        <v>592</v>
      </c>
      <c r="B44" s="30">
        <v>85010</v>
      </c>
      <c r="C44" s="30" t="s">
        <v>2</v>
      </c>
      <c r="D44" s="28" t="s">
        <v>593</v>
      </c>
      <c r="E44" s="30" t="s">
        <v>4</v>
      </c>
      <c r="F44" s="23">
        <v>1.61</v>
      </c>
      <c r="G44" s="125">
        <v>0</v>
      </c>
      <c r="H44" s="122" t="s">
        <v>51</v>
      </c>
      <c r="I44" s="123" t="s">
        <v>2</v>
      </c>
      <c r="J44" s="123" t="s">
        <v>52</v>
      </c>
      <c r="K44" s="124" t="s">
        <v>4</v>
      </c>
      <c r="L44" s="128">
        <v>1.61</v>
      </c>
      <c r="M44" s="151">
        <v>704.72</v>
      </c>
      <c r="N44" s="151">
        <v>899.92</v>
      </c>
      <c r="O44" s="151">
        <f t="shared" si="3"/>
        <v>1448.8712</v>
      </c>
      <c r="P44" s="136">
        <f t="shared" si="5"/>
        <v>1.5345311169821586E-3</v>
      </c>
    </row>
    <row r="45" spans="1:16" ht="39.6">
      <c r="A45" s="30" t="s">
        <v>594</v>
      </c>
      <c r="B45" s="30">
        <v>68052</v>
      </c>
      <c r="C45" s="30" t="s">
        <v>2</v>
      </c>
      <c r="D45" s="28" t="s">
        <v>595</v>
      </c>
      <c r="E45" s="30" t="s">
        <v>4</v>
      </c>
      <c r="F45" s="23">
        <v>2.73</v>
      </c>
      <c r="G45" s="125">
        <v>0</v>
      </c>
      <c r="H45" s="122" t="s">
        <v>49</v>
      </c>
      <c r="I45" s="123" t="s">
        <v>2</v>
      </c>
      <c r="J45" s="123" t="s">
        <v>50</v>
      </c>
      <c r="K45" s="124" t="s">
        <v>4</v>
      </c>
      <c r="L45" s="128">
        <v>2.73</v>
      </c>
      <c r="M45" s="151">
        <v>340.42</v>
      </c>
      <c r="N45" s="151">
        <v>434.71</v>
      </c>
      <c r="O45" s="151">
        <f t="shared" si="3"/>
        <v>1186.7583</v>
      </c>
      <c r="P45" s="136">
        <f t="shared" si="5"/>
        <v>1.256921622630671E-3</v>
      </c>
    </row>
    <row r="46" spans="1:16" ht="66">
      <c r="A46" s="30" t="s">
        <v>596</v>
      </c>
      <c r="B46" s="30" t="s">
        <v>597</v>
      </c>
      <c r="C46" s="30" t="s">
        <v>2</v>
      </c>
      <c r="D46" s="28" t="s">
        <v>598</v>
      </c>
      <c r="E46" s="30" t="s">
        <v>4</v>
      </c>
      <c r="F46" s="23">
        <v>1.05</v>
      </c>
      <c r="G46" s="125">
        <v>0</v>
      </c>
      <c r="H46" s="122" t="s">
        <v>53</v>
      </c>
      <c r="I46" s="123" t="s">
        <v>2</v>
      </c>
      <c r="J46" s="123" t="s">
        <v>54</v>
      </c>
      <c r="K46" s="124" t="s">
        <v>4</v>
      </c>
      <c r="L46" s="128">
        <v>1.05</v>
      </c>
      <c r="M46" s="151">
        <v>386.76</v>
      </c>
      <c r="N46" s="151">
        <v>493.89</v>
      </c>
      <c r="O46" s="151">
        <f t="shared" si="3"/>
        <v>518.58450000000005</v>
      </c>
      <c r="P46" s="136">
        <f t="shared" si="5"/>
        <v>5.4924416472260215E-4</v>
      </c>
    </row>
    <row r="47" spans="1:16" ht="66">
      <c r="A47" s="30" t="s">
        <v>599</v>
      </c>
      <c r="B47" s="30" t="s">
        <v>597</v>
      </c>
      <c r="C47" s="30" t="s">
        <v>2</v>
      </c>
      <c r="D47" s="28" t="s">
        <v>600</v>
      </c>
      <c r="E47" s="30" t="s">
        <v>4</v>
      </c>
      <c r="F47" s="23">
        <v>12.6</v>
      </c>
      <c r="G47" s="125">
        <v>0</v>
      </c>
      <c r="H47" s="122" t="s">
        <v>53</v>
      </c>
      <c r="I47" s="123" t="s">
        <v>2</v>
      </c>
      <c r="J47" s="123" t="s">
        <v>54</v>
      </c>
      <c r="K47" s="124" t="s">
        <v>4</v>
      </c>
      <c r="L47" s="128">
        <v>12.6</v>
      </c>
      <c r="M47" s="151">
        <v>386.76</v>
      </c>
      <c r="N47" s="151">
        <v>493.89</v>
      </c>
      <c r="O47" s="151">
        <f t="shared" si="3"/>
        <v>6223.0139999999992</v>
      </c>
      <c r="P47" s="136">
        <f t="shared" si="5"/>
        <v>6.5909299766712236E-3</v>
      </c>
    </row>
    <row r="48" spans="1:16" ht="66">
      <c r="A48" s="30" t="s">
        <v>601</v>
      </c>
      <c r="B48" s="30" t="s">
        <v>597</v>
      </c>
      <c r="C48" s="30" t="s">
        <v>2</v>
      </c>
      <c r="D48" s="28" t="s">
        <v>602</v>
      </c>
      <c r="E48" s="30" t="s">
        <v>4</v>
      </c>
      <c r="F48" s="23">
        <v>8.4</v>
      </c>
      <c r="G48" s="125">
        <v>0</v>
      </c>
      <c r="H48" s="122" t="s">
        <v>53</v>
      </c>
      <c r="I48" s="123" t="s">
        <v>2</v>
      </c>
      <c r="J48" s="123" t="s">
        <v>54</v>
      </c>
      <c r="K48" s="124" t="s">
        <v>4</v>
      </c>
      <c r="L48" s="128">
        <v>8.4</v>
      </c>
      <c r="M48" s="151">
        <v>386.76</v>
      </c>
      <c r="N48" s="151">
        <v>493.89</v>
      </c>
      <c r="O48" s="151">
        <f t="shared" si="3"/>
        <v>4148.6760000000004</v>
      </c>
      <c r="P48" s="136">
        <f t="shared" si="5"/>
        <v>4.3939533177808172E-3</v>
      </c>
    </row>
    <row r="49" spans="1:16" ht="66">
      <c r="A49" s="30" t="s">
        <v>603</v>
      </c>
      <c r="B49" s="30" t="s">
        <v>597</v>
      </c>
      <c r="C49" s="30" t="s">
        <v>2</v>
      </c>
      <c r="D49" s="28" t="s">
        <v>604</v>
      </c>
      <c r="E49" s="30" t="s">
        <v>4</v>
      </c>
      <c r="F49" s="23">
        <v>6.3</v>
      </c>
      <c r="G49" s="125">
        <v>0</v>
      </c>
      <c r="H49" s="122" t="s">
        <v>53</v>
      </c>
      <c r="I49" s="123" t="s">
        <v>2</v>
      </c>
      <c r="J49" s="123" t="s">
        <v>54</v>
      </c>
      <c r="K49" s="124" t="s">
        <v>4</v>
      </c>
      <c r="L49" s="128">
        <v>6.3</v>
      </c>
      <c r="M49" s="151">
        <v>386.76</v>
      </c>
      <c r="N49" s="151">
        <v>493.89</v>
      </c>
      <c r="O49" s="151">
        <f t="shared" si="3"/>
        <v>3111.5069999999996</v>
      </c>
      <c r="P49" s="136">
        <f t="shared" si="5"/>
        <v>3.2954649883356118E-3</v>
      </c>
    </row>
    <row r="50" spans="1:16" ht="52.8">
      <c r="A50" s="30" t="s">
        <v>605</v>
      </c>
      <c r="B50" s="30" t="s">
        <v>597</v>
      </c>
      <c r="C50" s="30" t="s">
        <v>2</v>
      </c>
      <c r="D50" s="28" t="s">
        <v>606</v>
      </c>
      <c r="E50" s="30" t="s">
        <v>4</v>
      </c>
      <c r="F50" s="23">
        <v>1.05</v>
      </c>
      <c r="G50" s="125">
        <v>0</v>
      </c>
      <c r="H50" s="122" t="s">
        <v>53</v>
      </c>
      <c r="I50" s="123" t="s">
        <v>2</v>
      </c>
      <c r="J50" s="123" t="s">
        <v>54</v>
      </c>
      <c r="K50" s="124" t="s">
        <v>4</v>
      </c>
      <c r="L50" s="128">
        <v>1.05</v>
      </c>
      <c r="M50" s="151">
        <v>386.76</v>
      </c>
      <c r="N50" s="151">
        <v>493.89</v>
      </c>
      <c r="O50" s="151">
        <f t="shared" si="3"/>
        <v>518.58450000000005</v>
      </c>
      <c r="P50" s="136">
        <f t="shared" si="5"/>
        <v>5.4924416472260215E-4</v>
      </c>
    </row>
    <row r="51" spans="1:16" ht="66">
      <c r="A51" s="30" t="s">
        <v>607</v>
      </c>
      <c r="B51" s="30" t="s">
        <v>597</v>
      </c>
      <c r="C51" s="30" t="s">
        <v>2</v>
      </c>
      <c r="D51" s="28" t="s">
        <v>608</v>
      </c>
      <c r="E51" s="30" t="s">
        <v>4</v>
      </c>
      <c r="F51" s="23">
        <v>5.25</v>
      </c>
      <c r="G51" s="125">
        <v>0</v>
      </c>
      <c r="H51" s="122" t="s">
        <v>53</v>
      </c>
      <c r="I51" s="123" t="s">
        <v>2</v>
      </c>
      <c r="J51" s="123" t="s">
        <v>54</v>
      </c>
      <c r="K51" s="124" t="s">
        <v>4</v>
      </c>
      <c r="L51" s="128">
        <v>5.25</v>
      </c>
      <c r="M51" s="151">
        <v>386.76</v>
      </c>
      <c r="N51" s="151">
        <v>493.89</v>
      </c>
      <c r="O51" s="151">
        <f t="shared" si="3"/>
        <v>2592.9225000000001</v>
      </c>
      <c r="P51" s="136">
        <f t="shared" si="5"/>
        <v>2.7462208236130104E-3</v>
      </c>
    </row>
    <row r="52" spans="1:16" ht="66">
      <c r="A52" s="30" t="s">
        <v>609</v>
      </c>
      <c r="B52" s="30" t="s">
        <v>597</v>
      </c>
      <c r="C52" s="30" t="s">
        <v>2</v>
      </c>
      <c r="D52" s="28" t="s">
        <v>610</v>
      </c>
      <c r="E52" s="30" t="s">
        <v>4</v>
      </c>
      <c r="F52" s="23">
        <v>4.2</v>
      </c>
      <c r="G52" s="125">
        <v>0</v>
      </c>
      <c r="H52" s="122" t="s">
        <v>53</v>
      </c>
      <c r="I52" s="123" t="s">
        <v>2</v>
      </c>
      <c r="J52" s="123" t="s">
        <v>54</v>
      </c>
      <c r="K52" s="124" t="s">
        <v>4</v>
      </c>
      <c r="L52" s="128">
        <v>4.2</v>
      </c>
      <c r="M52" s="151">
        <v>386.76</v>
      </c>
      <c r="N52" s="151">
        <v>493.89</v>
      </c>
      <c r="O52" s="151">
        <f t="shared" si="3"/>
        <v>2074.3380000000002</v>
      </c>
      <c r="P52" s="136">
        <f t="shared" si="5"/>
        <v>2.1969766588904086E-3</v>
      </c>
    </row>
    <row r="53" spans="1:16" ht="66">
      <c r="A53" s="30" t="s">
        <v>611</v>
      </c>
      <c r="B53" s="30" t="s">
        <v>597</v>
      </c>
      <c r="C53" s="30" t="s">
        <v>2</v>
      </c>
      <c r="D53" s="28" t="s">
        <v>612</v>
      </c>
      <c r="E53" s="30" t="s">
        <v>4</v>
      </c>
      <c r="F53" s="23">
        <v>16.8</v>
      </c>
      <c r="G53" s="125">
        <v>0</v>
      </c>
      <c r="H53" s="122" t="s">
        <v>53</v>
      </c>
      <c r="I53" s="123" t="s">
        <v>2</v>
      </c>
      <c r="J53" s="123" t="s">
        <v>54</v>
      </c>
      <c r="K53" s="124" t="s">
        <v>4</v>
      </c>
      <c r="L53" s="128">
        <v>16.8</v>
      </c>
      <c r="M53" s="151">
        <v>386.76</v>
      </c>
      <c r="N53" s="151">
        <v>493.89</v>
      </c>
      <c r="O53" s="151">
        <f t="shared" si="3"/>
        <v>8297.3520000000008</v>
      </c>
      <c r="P53" s="136">
        <f t="shared" si="5"/>
        <v>8.7879066355616344E-3</v>
      </c>
    </row>
    <row r="54" spans="1:16" ht="26.4">
      <c r="A54" s="30" t="s">
        <v>613</v>
      </c>
      <c r="B54" s="30"/>
      <c r="C54" s="30" t="s">
        <v>562</v>
      </c>
      <c r="D54" s="28" t="s">
        <v>55</v>
      </c>
      <c r="E54" s="30" t="s">
        <v>4</v>
      </c>
      <c r="F54" s="23">
        <v>1.88</v>
      </c>
      <c r="G54" s="125">
        <v>0</v>
      </c>
      <c r="H54" s="122"/>
      <c r="I54" s="123" t="s">
        <v>562</v>
      </c>
      <c r="J54" s="123" t="s">
        <v>55</v>
      </c>
      <c r="K54" s="124" t="s">
        <v>4</v>
      </c>
      <c r="L54" s="128">
        <v>1.88</v>
      </c>
      <c r="M54" s="151">
        <v>122.33</v>
      </c>
      <c r="N54" s="151">
        <v>156.21</v>
      </c>
      <c r="O54" s="151">
        <f t="shared" si="3"/>
        <v>293.6748</v>
      </c>
      <c r="P54" s="136">
        <f t="shared" si="5"/>
        <v>3.1103739164220533E-4</v>
      </c>
    </row>
    <row r="55" spans="1:16">
      <c r="A55" s="32" t="s">
        <v>614</v>
      </c>
      <c r="B55" s="29"/>
      <c r="C55" s="29"/>
      <c r="D55" s="31" t="s">
        <v>56</v>
      </c>
      <c r="E55" s="30"/>
      <c r="F55" s="23">
        <v>0</v>
      </c>
      <c r="G55" s="125"/>
      <c r="H55" s="146"/>
      <c r="I55" s="146"/>
      <c r="J55" s="146" t="s">
        <v>56</v>
      </c>
      <c r="K55" s="146"/>
      <c r="L55" s="147"/>
      <c r="M55" s="148"/>
      <c r="N55" s="148"/>
      <c r="O55" s="149">
        <f>SUM(O56:O57)</f>
        <v>8528.7288000000008</v>
      </c>
      <c r="P55" s="150">
        <f>SUM(P56:P57)</f>
        <v>9.0329628554297325E-3</v>
      </c>
    </row>
    <row r="56" spans="1:16" ht="39.6">
      <c r="A56" s="30" t="s">
        <v>615</v>
      </c>
      <c r="B56" s="30">
        <v>72118</v>
      </c>
      <c r="C56" s="30" t="s">
        <v>2</v>
      </c>
      <c r="D56" s="28" t="s">
        <v>616</v>
      </c>
      <c r="E56" s="30" t="s">
        <v>4</v>
      </c>
      <c r="F56" s="23">
        <v>9.4600000000000009</v>
      </c>
      <c r="G56" s="125">
        <v>0</v>
      </c>
      <c r="H56" s="122" t="s">
        <v>57</v>
      </c>
      <c r="I56" s="123" t="s">
        <v>2</v>
      </c>
      <c r="J56" s="123" t="s">
        <v>58</v>
      </c>
      <c r="K56" s="124" t="s">
        <v>4</v>
      </c>
      <c r="L56" s="128">
        <v>9.4600000000000009</v>
      </c>
      <c r="M56" s="151">
        <v>161.54</v>
      </c>
      <c r="N56" s="151">
        <v>206.28</v>
      </c>
      <c r="O56" s="151">
        <f t="shared" si="3"/>
        <v>1951.4088000000002</v>
      </c>
      <c r="P56" s="136">
        <f>O56/$O$325</f>
        <v>2.0667796596086758E-3</v>
      </c>
    </row>
    <row r="57" spans="1:16" ht="31.2">
      <c r="A57" s="30" t="s">
        <v>617</v>
      </c>
      <c r="B57" s="30">
        <v>85005</v>
      </c>
      <c r="C57" s="30" t="s">
        <v>2</v>
      </c>
      <c r="D57" s="28" t="s">
        <v>618</v>
      </c>
      <c r="E57" s="30" t="s">
        <v>4</v>
      </c>
      <c r="F57" s="23">
        <v>12</v>
      </c>
      <c r="G57" s="125">
        <v>0</v>
      </c>
      <c r="H57" s="122" t="s">
        <v>59</v>
      </c>
      <c r="I57" s="123" t="s">
        <v>2</v>
      </c>
      <c r="J57" s="123" t="s">
        <v>60</v>
      </c>
      <c r="K57" s="124" t="s">
        <v>4</v>
      </c>
      <c r="L57" s="128">
        <v>12</v>
      </c>
      <c r="M57" s="151">
        <v>429.22</v>
      </c>
      <c r="N57" s="151">
        <v>548.11</v>
      </c>
      <c r="O57" s="151">
        <f t="shared" si="3"/>
        <v>6577.32</v>
      </c>
      <c r="P57" s="136">
        <f>O57/$O$325</f>
        <v>6.9661831958210572E-3</v>
      </c>
    </row>
    <row r="58" spans="1:16" ht="26.4">
      <c r="A58" s="32" t="s">
        <v>619</v>
      </c>
      <c r="B58" s="30"/>
      <c r="C58" s="30"/>
      <c r="D58" s="31" t="s">
        <v>61</v>
      </c>
      <c r="E58" s="30"/>
      <c r="F58" s="23">
        <v>0</v>
      </c>
      <c r="G58" s="125"/>
      <c r="H58" s="146"/>
      <c r="I58" s="146"/>
      <c r="J58" s="146" t="s">
        <v>61</v>
      </c>
      <c r="K58" s="146"/>
      <c r="L58" s="147"/>
      <c r="M58" s="148"/>
      <c r="N58" s="148"/>
      <c r="O58" s="149">
        <f>SUM(O59:O62)</f>
        <v>92398.798900000023</v>
      </c>
      <c r="P58" s="150">
        <f>SUM(P59:P62)</f>
        <v>9.78615849937709E-2</v>
      </c>
    </row>
    <row r="59" spans="1:16" ht="26.4">
      <c r="A59" s="30" t="s">
        <v>620</v>
      </c>
      <c r="B59" s="30"/>
      <c r="C59" s="30" t="s">
        <v>562</v>
      </c>
      <c r="D59" s="28" t="s">
        <v>62</v>
      </c>
      <c r="E59" s="30" t="s">
        <v>4</v>
      </c>
      <c r="F59" s="23">
        <v>112.15</v>
      </c>
      <c r="G59" s="125">
        <v>0</v>
      </c>
      <c r="H59" s="122"/>
      <c r="I59" s="123" t="s">
        <v>562</v>
      </c>
      <c r="J59" s="123" t="s">
        <v>62</v>
      </c>
      <c r="K59" s="124" t="s">
        <v>4</v>
      </c>
      <c r="L59" s="128">
        <v>112.15</v>
      </c>
      <c r="M59" s="151">
        <v>256</v>
      </c>
      <c r="N59" s="151">
        <v>326.91000000000003</v>
      </c>
      <c r="O59" s="151">
        <f t="shared" si="3"/>
        <v>36662.956500000008</v>
      </c>
      <c r="P59" s="136">
        <f>O59/$O$325</f>
        <v>3.883053758664904E-2</v>
      </c>
    </row>
    <row r="60" spans="1:16" ht="52.8">
      <c r="A60" s="30" t="s">
        <v>621</v>
      </c>
      <c r="B60" s="30"/>
      <c r="C60" s="30" t="s">
        <v>562</v>
      </c>
      <c r="D60" s="28" t="s">
        <v>622</v>
      </c>
      <c r="E60" s="30" t="s">
        <v>4</v>
      </c>
      <c r="F60" s="23">
        <v>5.46</v>
      </c>
      <c r="G60" s="125">
        <v>0</v>
      </c>
      <c r="H60" s="122" t="s">
        <v>63</v>
      </c>
      <c r="I60" s="123" t="s">
        <v>2</v>
      </c>
      <c r="J60" s="123" t="s">
        <v>64</v>
      </c>
      <c r="K60" s="124" t="s">
        <v>4</v>
      </c>
      <c r="L60" s="128">
        <v>5.46</v>
      </c>
      <c r="M60" s="151">
        <v>324.83999999999997</v>
      </c>
      <c r="N60" s="151">
        <v>414.82</v>
      </c>
      <c r="O60" s="151">
        <f t="shared" si="3"/>
        <v>2264.9171999999999</v>
      </c>
      <c r="P60" s="136">
        <f>O60/$O$325</f>
        <v>2.3988232499811595E-3</v>
      </c>
    </row>
    <row r="61" spans="1:16" ht="66">
      <c r="A61" s="30" t="s">
        <v>623</v>
      </c>
      <c r="B61" s="30" t="s">
        <v>624</v>
      </c>
      <c r="C61" s="30" t="s">
        <v>6</v>
      </c>
      <c r="D61" s="28" t="s">
        <v>625</v>
      </c>
      <c r="E61" s="30" t="s">
        <v>4</v>
      </c>
      <c r="F61" s="23">
        <v>19.12</v>
      </c>
      <c r="G61" s="125">
        <v>0</v>
      </c>
      <c r="H61" s="122" t="s">
        <v>65</v>
      </c>
      <c r="I61" s="123" t="s">
        <v>6</v>
      </c>
      <c r="J61" s="123" t="s">
        <v>66</v>
      </c>
      <c r="K61" s="124" t="s">
        <v>4</v>
      </c>
      <c r="L61" s="128">
        <v>19.12</v>
      </c>
      <c r="M61" s="151">
        <v>351.81</v>
      </c>
      <c r="N61" s="151">
        <v>449.26</v>
      </c>
      <c r="O61" s="151">
        <f t="shared" si="3"/>
        <v>8589.851200000001</v>
      </c>
      <c r="P61" s="136">
        <f>O61/$O$325</f>
        <v>9.0976989235803263E-3</v>
      </c>
    </row>
    <row r="62" spans="1:16" ht="52.8">
      <c r="A62" s="30" t="s">
        <v>626</v>
      </c>
      <c r="B62" s="30" t="s">
        <v>624</v>
      </c>
      <c r="C62" s="30" t="s">
        <v>6</v>
      </c>
      <c r="D62" s="28" t="s">
        <v>627</v>
      </c>
      <c r="E62" s="30" t="s">
        <v>4</v>
      </c>
      <c r="F62" s="23">
        <v>99.9</v>
      </c>
      <c r="G62" s="125">
        <v>0</v>
      </c>
      <c r="H62" s="122" t="s">
        <v>65</v>
      </c>
      <c r="I62" s="123" t="s">
        <v>6</v>
      </c>
      <c r="J62" s="123" t="s">
        <v>66</v>
      </c>
      <c r="K62" s="124" t="s">
        <v>4</v>
      </c>
      <c r="L62" s="128">
        <v>99.9</v>
      </c>
      <c r="M62" s="151">
        <v>351.81</v>
      </c>
      <c r="N62" s="151">
        <v>449.26</v>
      </c>
      <c r="O62" s="151">
        <f t="shared" si="3"/>
        <v>44881.074000000001</v>
      </c>
      <c r="P62" s="136">
        <f>O62/$O$325</f>
        <v>4.753452523356038E-2</v>
      </c>
    </row>
    <row r="63" spans="1:16">
      <c r="A63" s="43">
        <v>7</v>
      </c>
      <c r="B63" s="145"/>
      <c r="C63" s="145"/>
      <c r="D63" s="55" t="s">
        <v>628</v>
      </c>
      <c r="E63" s="44"/>
      <c r="F63" s="35"/>
      <c r="G63" s="143"/>
      <c r="H63" s="138"/>
      <c r="I63" s="138"/>
      <c r="J63" s="138" t="s">
        <v>67</v>
      </c>
      <c r="K63" s="138"/>
      <c r="L63" s="144"/>
      <c r="M63" s="140"/>
      <c r="N63" s="140"/>
      <c r="O63" s="141">
        <f>SUM(O64:O64)</f>
        <v>11181.4625</v>
      </c>
      <c r="P63" s="142">
        <f>SUM(P64:P64)</f>
        <v>1.1842531026649655E-2</v>
      </c>
    </row>
    <row r="64" spans="1:16" ht="62.4">
      <c r="A64" s="30" t="s">
        <v>629</v>
      </c>
      <c r="B64" s="30">
        <v>71623</v>
      </c>
      <c r="C64" s="30" t="s">
        <v>2</v>
      </c>
      <c r="D64" s="28" t="s">
        <v>630</v>
      </c>
      <c r="E64" s="30" t="s">
        <v>538</v>
      </c>
      <c r="F64" s="23">
        <v>211.25</v>
      </c>
      <c r="G64" s="125">
        <v>0</v>
      </c>
      <c r="H64" s="122" t="s">
        <v>68</v>
      </c>
      <c r="I64" s="123" t="s">
        <v>2</v>
      </c>
      <c r="J64" s="123" t="s">
        <v>69</v>
      </c>
      <c r="K64" s="124" t="s">
        <v>15</v>
      </c>
      <c r="L64" s="128">
        <v>211.25</v>
      </c>
      <c r="M64" s="151">
        <v>41.45</v>
      </c>
      <c r="N64" s="151">
        <v>52.93</v>
      </c>
      <c r="O64" s="151">
        <f t="shared" si="3"/>
        <v>11181.4625</v>
      </c>
      <c r="P64" s="136">
        <f>O64/$O$325</f>
        <v>1.1842531026649655E-2</v>
      </c>
    </row>
    <row r="65" spans="1:16" ht="26.4">
      <c r="A65" s="43">
        <v>9</v>
      </c>
      <c r="B65" s="145"/>
      <c r="C65" s="145"/>
      <c r="D65" s="55" t="s">
        <v>70</v>
      </c>
      <c r="E65" s="44"/>
      <c r="F65" s="35"/>
      <c r="G65" s="143"/>
      <c r="H65" s="138"/>
      <c r="I65" s="138"/>
      <c r="J65" s="138" t="s">
        <v>70</v>
      </c>
      <c r="K65" s="138"/>
      <c r="L65" s="144"/>
      <c r="M65" s="140"/>
      <c r="N65" s="140"/>
      <c r="O65" s="141">
        <f>SUM(O66:O73)</f>
        <v>89937.372499999998</v>
      </c>
      <c r="P65" s="142">
        <f>SUM(P66:P73)</f>
        <v>9.5254634560246243E-2</v>
      </c>
    </row>
    <row r="66" spans="1:16" ht="62.4">
      <c r="A66" s="30" t="s">
        <v>631</v>
      </c>
      <c r="B66" s="30">
        <v>87272</v>
      </c>
      <c r="C66" s="30" t="s">
        <v>2</v>
      </c>
      <c r="D66" s="28" t="s">
        <v>632</v>
      </c>
      <c r="E66" s="30" t="s">
        <v>4</v>
      </c>
      <c r="F66" s="23">
        <v>411.91</v>
      </c>
      <c r="G66" s="125">
        <v>0.9</v>
      </c>
      <c r="H66" s="122" t="s">
        <v>71</v>
      </c>
      <c r="I66" s="123" t="s">
        <v>2</v>
      </c>
      <c r="J66" s="123" t="s">
        <v>72</v>
      </c>
      <c r="K66" s="124" t="s">
        <v>4</v>
      </c>
      <c r="L66" s="128">
        <v>40</v>
      </c>
      <c r="M66" s="151">
        <v>71.17</v>
      </c>
      <c r="N66" s="151">
        <v>90.88</v>
      </c>
      <c r="O66" s="151">
        <f t="shared" si="3"/>
        <v>3635.2</v>
      </c>
      <c r="P66" s="136">
        <f t="shared" ref="P66:P73" si="6">O66/$O$325</f>
        <v>3.850119676927488E-3</v>
      </c>
    </row>
    <row r="67" spans="1:16" ht="62.4">
      <c r="A67" s="30" t="s">
        <v>633</v>
      </c>
      <c r="B67" s="30">
        <v>87267</v>
      </c>
      <c r="C67" s="30" t="s">
        <v>2</v>
      </c>
      <c r="D67" s="28" t="s">
        <v>634</v>
      </c>
      <c r="E67" s="30" t="s">
        <v>4</v>
      </c>
      <c r="F67" s="23">
        <v>5.58</v>
      </c>
      <c r="G67" s="125">
        <v>0</v>
      </c>
      <c r="H67" s="122" t="s">
        <v>73</v>
      </c>
      <c r="I67" s="123" t="s">
        <v>2</v>
      </c>
      <c r="J67" s="123" t="s">
        <v>74</v>
      </c>
      <c r="K67" s="124" t="s">
        <v>4</v>
      </c>
      <c r="L67" s="128">
        <v>5.58</v>
      </c>
      <c r="M67" s="151">
        <v>59.7</v>
      </c>
      <c r="N67" s="151">
        <v>76.23</v>
      </c>
      <c r="O67" s="151">
        <f t="shared" si="3"/>
        <v>425.36340000000001</v>
      </c>
      <c r="P67" s="136">
        <f t="shared" si="6"/>
        <v>4.5051166268287245E-4</v>
      </c>
    </row>
    <row r="68" spans="1:16" ht="62.4">
      <c r="A68" s="30" t="s">
        <v>635</v>
      </c>
      <c r="B68" s="30">
        <v>87267</v>
      </c>
      <c r="C68" s="30" t="s">
        <v>2</v>
      </c>
      <c r="D68" s="28" t="s">
        <v>636</v>
      </c>
      <c r="E68" s="30" t="s">
        <v>4</v>
      </c>
      <c r="F68" s="23">
        <v>4.1500000000000004</v>
      </c>
      <c r="G68" s="125">
        <v>0</v>
      </c>
      <c r="H68" s="122" t="s">
        <v>73</v>
      </c>
      <c r="I68" s="123" t="s">
        <v>2</v>
      </c>
      <c r="J68" s="123" t="s">
        <v>74</v>
      </c>
      <c r="K68" s="124" t="s">
        <v>4</v>
      </c>
      <c r="L68" s="128">
        <v>4.1500000000000004</v>
      </c>
      <c r="M68" s="151">
        <v>59.7</v>
      </c>
      <c r="N68" s="151">
        <v>76.23</v>
      </c>
      <c r="O68" s="151">
        <f t="shared" si="3"/>
        <v>316.35450000000003</v>
      </c>
      <c r="P68" s="136">
        <f t="shared" si="6"/>
        <v>3.350579570132475E-4</v>
      </c>
    </row>
    <row r="69" spans="1:16" ht="62.4">
      <c r="A69" s="30" t="s">
        <v>637</v>
      </c>
      <c r="B69" s="30">
        <v>87267</v>
      </c>
      <c r="C69" s="30" t="s">
        <v>2</v>
      </c>
      <c r="D69" s="28" t="s">
        <v>638</v>
      </c>
      <c r="E69" s="30" t="s">
        <v>4</v>
      </c>
      <c r="F69" s="23">
        <v>6.84</v>
      </c>
      <c r="G69" s="125">
        <v>0</v>
      </c>
      <c r="H69" s="122" t="s">
        <v>73</v>
      </c>
      <c r="I69" s="123" t="s">
        <v>2</v>
      </c>
      <c r="J69" s="123" t="s">
        <v>74</v>
      </c>
      <c r="K69" s="124" t="s">
        <v>4</v>
      </c>
      <c r="L69" s="128">
        <v>6.84</v>
      </c>
      <c r="M69" s="151">
        <v>59.7</v>
      </c>
      <c r="N69" s="151">
        <v>76.23</v>
      </c>
      <c r="O69" s="151">
        <f t="shared" si="3"/>
        <v>521.41319999999996</v>
      </c>
      <c r="P69" s="136">
        <f t="shared" si="6"/>
        <v>5.5224010264352103E-4</v>
      </c>
    </row>
    <row r="70" spans="1:16" ht="62.4">
      <c r="A70" s="30" t="s">
        <v>639</v>
      </c>
      <c r="B70" s="30">
        <v>87267</v>
      </c>
      <c r="C70" s="30" t="s">
        <v>2</v>
      </c>
      <c r="D70" s="28" t="s">
        <v>640</v>
      </c>
      <c r="E70" s="30" t="s">
        <v>4</v>
      </c>
      <c r="F70" s="23">
        <v>66.37</v>
      </c>
      <c r="G70" s="125">
        <v>0.8</v>
      </c>
      <c r="H70" s="122" t="s">
        <v>73</v>
      </c>
      <c r="I70" s="123" t="s">
        <v>2</v>
      </c>
      <c r="J70" s="123" t="s">
        <v>74</v>
      </c>
      <c r="K70" s="124" t="s">
        <v>4</v>
      </c>
      <c r="L70" s="128">
        <v>10</v>
      </c>
      <c r="M70" s="151">
        <v>59.7</v>
      </c>
      <c r="N70" s="151">
        <v>76.23</v>
      </c>
      <c r="O70" s="151">
        <f t="shared" si="3"/>
        <v>762.30000000000007</v>
      </c>
      <c r="P70" s="136">
        <f t="shared" si="6"/>
        <v>8.0736857111625893E-4</v>
      </c>
    </row>
    <row r="71" spans="1:16" ht="31.2">
      <c r="A71" s="30" t="s">
        <v>641</v>
      </c>
      <c r="B71" s="30" t="s">
        <v>642</v>
      </c>
      <c r="C71" s="30" t="s">
        <v>2</v>
      </c>
      <c r="D71" s="28" t="s">
        <v>643</v>
      </c>
      <c r="E71" s="30" t="s">
        <v>538</v>
      </c>
      <c r="F71" s="23">
        <v>103.55</v>
      </c>
      <c r="G71" s="125">
        <v>0</v>
      </c>
      <c r="H71" s="122" t="s">
        <v>75</v>
      </c>
      <c r="I71" s="123" t="s">
        <v>2</v>
      </c>
      <c r="J71" s="123" t="s">
        <v>76</v>
      </c>
      <c r="K71" s="124" t="s">
        <v>15</v>
      </c>
      <c r="L71" s="128">
        <v>103.55</v>
      </c>
      <c r="M71" s="151">
        <v>27.36</v>
      </c>
      <c r="N71" s="151">
        <v>34.93</v>
      </c>
      <c r="O71" s="151">
        <f t="shared" si="3"/>
        <v>3617.0014999999999</v>
      </c>
      <c r="P71" s="136">
        <f t="shared" si="6"/>
        <v>3.8308452483016724E-3</v>
      </c>
    </row>
    <row r="72" spans="1:16" ht="39.6">
      <c r="A72" s="30" t="s">
        <v>644</v>
      </c>
      <c r="B72" s="30" t="s">
        <v>645</v>
      </c>
      <c r="C72" s="30" t="s">
        <v>6</v>
      </c>
      <c r="D72" s="28" t="s">
        <v>646</v>
      </c>
      <c r="E72" s="30" t="s">
        <v>4</v>
      </c>
      <c r="F72" s="23">
        <v>300.27</v>
      </c>
      <c r="G72" s="125">
        <v>0</v>
      </c>
      <c r="H72" s="122" t="s">
        <v>77</v>
      </c>
      <c r="I72" s="123" t="s">
        <v>6</v>
      </c>
      <c r="J72" s="123" t="s">
        <v>78</v>
      </c>
      <c r="K72" s="124" t="s">
        <v>4</v>
      </c>
      <c r="L72" s="128">
        <v>300.27</v>
      </c>
      <c r="M72" s="151">
        <v>56.39</v>
      </c>
      <c r="N72" s="151">
        <v>72.010000000000005</v>
      </c>
      <c r="O72" s="151">
        <f t="shared" si="3"/>
        <v>21622.4427</v>
      </c>
      <c r="P72" s="136">
        <f t="shared" si="6"/>
        <v>2.2900801084536512E-2</v>
      </c>
    </row>
    <row r="73" spans="1:16" ht="39.6">
      <c r="A73" s="30" t="s">
        <v>647</v>
      </c>
      <c r="B73" s="30"/>
      <c r="C73" s="30" t="s">
        <v>562</v>
      </c>
      <c r="D73" s="28" t="s">
        <v>648</v>
      </c>
      <c r="E73" s="30" t="s">
        <v>4</v>
      </c>
      <c r="F73" s="23">
        <v>400.28</v>
      </c>
      <c r="G73" s="125">
        <v>0</v>
      </c>
      <c r="H73" s="122" t="s">
        <v>79</v>
      </c>
      <c r="I73" s="123" t="s">
        <v>2</v>
      </c>
      <c r="J73" s="123" t="s">
        <v>80</v>
      </c>
      <c r="K73" s="124" t="s">
        <v>4</v>
      </c>
      <c r="L73" s="128">
        <v>400.28</v>
      </c>
      <c r="M73" s="151">
        <v>115.5</v>
      </c>
      <c r="N73" s="151">
        <v>147.49</v>
      </c>
      <c r="O73" s="151">
        <f t="shared" si="3"/>
        <v>59037.297200000001</v>
      </c>
      <c r="P73" s="136">
        <f t="shared" si="6"/>
        <v>6.2527690257024676E-2</v>
      </c>
    </row>
    <row r="74" spans="1:16" ht="39.6">
      <c r="A74" s="43">
        <v>10</v>
      </c>
      <c r="B74" s="43"/>
      <c r="C74" s="43"/>
      <c r="D74" s="55" t="s">
        <v>81</v>
      </c>
      <c r="E74" s="44"/>
      <c r="F74" s="35"/>
      <c r="G74" s="143"/>
      <c r="H74" s="138"/>
      <c r="I74" s="138"/>
      <c r="J74" s="138" t="s">
        <v>81</v>
      </c>
      <c r="K74" s="138"/>
      <c r="L74" s="144"/>
      <c r="M74" s="140"/>
      <c r="N74" s="140"/>
      <c r="O74" s="141">
        <f>O75+O86</f>
        <v>81958.264200000005</v>
      </c>
      <c r="P74" s="142">
        <f>P75+P86</f>
        <v>8.6803786774659372E-2</v>
      </c>
    </row>
    <row r="75" spans="1:16">
      <c r="A75" s="29" t="s">
        <v>649</v>
      </c>
      <c r="B75" s="30"/>
      <c r="C75" s="30"/>
      <c r="D75" s="31" t="s">
        <v>82</v>
      </c>
      <c r="E75" s="30"/>
      <c r="F75" s="23">
        <v>0</v>
      </c>
      <c r="G75" s="125"/>
      <c r="H75" s="146"/>
      <c r="I75" s="146"/>
      <c r="J75" s="146" t="s">
        <v>82</v>
      </c>
      <c r="K75" s="146"/>
      <c r="L75" s="147"/>
      <c r="M75" s="148"/>
      <c r="N75" s="148"/>
      <c r="O75" s="149">
        <f>SUM(O76:O85)</f>
        <v>69567.976200000005</v>
      </c>
      <c r="P75" s="150">
        <f>SUM(P76:P85)</f>
        <v>7.3680962272128961E-2</v>
      </c>
    </row>
    <row r="76" spans="1:16">
      <c r="A76" s="30" t="s">
        <v>650</v>
      </c>
      <c r="B76" s="30">
        <v>72815</v>
      </c>
      <c r="C76" s="30" t="s">
        <v>2</v>
      </c>
      <c r="D76" s="28" t="s">
        <v>651</v>
      </c>
      <c r="E76" s="30" t="s">
        <v>4</v>
      </c>
      <c r="F76" s="23">
        <v>37.42</v>
      </c>
      <c r="G76" s="125">
        <v>0</v>
      </c>
      <c r="H76" s="122" t="s">
        <v>83</v>
      </c>
      <c r="I76" s="123" t="s">
        <v>2</v>
      </c>
      <c r="J76" s="123" t="s">
        <v>84</v>
      </c>
      <c r="K76" s="124" t="s">
        <v>4</v>
      </c>
      <c r="L76" s="128">
        <v>37.42</v>
      </c>
      <c r="M76" s="151">
        <v>71.709999999999994</v>
      </c>
      <c r="N76" s="151">
        <v>91.57</v>
      </c>
      <c r="O76" s="151">
        <f t="shared" ref="O76:O99" si="7">L76*N76</f>
        <v>3426.5493999999999</v>
      </c>
      <c r="P76" s="136">
        <f t="shared" ref="P76:P85" si="8">O76/$O$325</f>
        <v>3.6291332715955322E-3</v>
      </c>
    </row>
    <row r="77" spans="1:16" ht="62.4">
      <c r="A77" s="30" t="s">
        <v>652</v>
      </c>
      <c r="B77" s="30">
        <v>87251</v>
      </c>
      <c r="C77" s="30" t="s">
        <v>2</v>
      </c>
      <c r="D77" s="28" t="s">
        <v>653</v>
      </c>
      <c r="E77" s="30" t="s">
        <v>4</v>
      </c>
      <c r="F77" s="23">
        <v>149.12</v>
      </c>
      <c r="G77" s="125">
        <v>0</v>
      </c>
      <c r="H77" s="122" t="s">
        <v>85</v>
      </c>
      <c r="I77" s="123" t="s">
        <v>2</v>
      </c>
      <c r="J77" s="123" t="s">
        <v>86</v>
      </c>
      <c r="K77" s="124" t="s">
        <v>4</v>
      </c>
      <c r="L77" s="128">
        <v>149.12</v>
      </c>
      <c r="M77" s="151">
        <v>48.5</v>
      </c>
      <c r="N77" s="151">
        <v>61.93</v>
      </c>
      <c r="O77" s="151">
        <f t="shared" si="7"/>
        <v>9235.0015999999996</v>
      </c>
      <c r="P77" s="136">
        <f t="shared" si="8"/>
        <v>9.7809917959443323E-3</v>
      </c>
    </row>
    <row r="78" spans="1:16" ht="62.4">
      <c r="A78" s="30" t="s">
        <v>654</v>
      </c>
      <c r="B78" s="30">
        <v>87257</v>
      </c>
      <c r="C78" s="30" t="s">
        <v>2</v>
      </c>
      <c r="D78" s="28" t="s">
        <v>655</v>
      </c>
      <c r="E78" s="30" t="s">
        <v>4</v>
      </c>
      <c r="F78" s="23">
        <v>42.6</v>
      </c>
      <c r="G78" s="125">
        <v>0</v>
      </c>
      <c r="H78" s="122" t="s">
        <v>87</v>
      </c>
      <c r="I78" s="123" t="s">
        <v>2</v>
      </c>
      <c r="J78" s="123" t="s">
        <v>88</v>
      </c>
      <c r="K78" s="124" t="s">
        <v>4</v>
      </c>
      <c r="L78" s="128">
        <v>42.6</v>
      </c>
      <c r="M78" s="151">
        <v>84.01</v>
      </c>
      <c r="N78" s="151">
        <v>107.28</v>
      </c>
      <c r="O78" s="151">
        <f t="shared" si="7"/>
        <v>4570.1280000000006</v>
      </c>
      <c r="P78" s="136">
        <f t="shared" si="8"/>
        <v>4.8403223313372773E-3</v>
      </c>
    </row>
    <row r="79" spans="1:16" ht="46.8">
      <c r="A79" s="30" t="s">
        <v>656</v>
      </c>
      <c r="B79" s="21">
        <v>72185</v>
      </c>
      <c r="C79" s="30" t="s">
        <v>2</v>
      </c>
      <c r="D79" s="28" t="s">
        <v>657</v>
      </c>
      <c r="E79" s="30" t="s">
        <v>4</v>
      </c>
      <c r="F79" s="23">
        <v>216.4</v>
      </c>
      <c r="G79" s="125">
        <v>0</v>
      </c>
      <c r="H79" s="122" t="s">
        <v>89</v>
      </c>
      <c r="I79" s="123" t="s">
        <v>2</v>
      </c>
      <c r="J79" s="123" t="s">
        <v>90</v>
      </c>
      <c r="K79" s="124" t="s">
        <v>4</v>
      </c>
      <c r="L79" s="128">
        <v>216.4</v>
      </c>
      <c r="M79" s="151">
        <v>118.29</v>
      </c>
      <c r="N79" s="151">
        <v>151.05000000000001</v>
      </c>
      <c r="O79" s="151">
        <f t="shared" si="7"/>
        <v>32687.220000000005</v>
      </c>
      <c r="P79" s="136">
        <f t="shared" si="8"/>
        <v>3.461974826861184E-2</v>
      </c>
    </row>
    <row r="80" spans="1:16" ht="52.8">
      <c r="A80" s="30" t="s">
        <v>658</v>
      </c>
      <c r="B80" s="30" t="s">
        <v>659</v>
      </c>
      <c r="C80" s="30" t="s">
        <v>6</v>
      </c>
      <c r="D80" s="36" t="s">
        <v>660</v>
      </c>
      <c r="E80" s="37" t="s">
        <v>4</v>
      </c>
      <c r="F80" s="23">
        <v>18.09</v>
      </c>
      <c r="G80" s="125">
        <v>0</v>
      </c>
      <c r="H80" s="122" t="s">
        <v>91</v>
      </c>
      <c r="I80" s="123" t="s">
        <v>6</v>
      </c>
      <c r="J80" s="123" t="s">
        <v>92</v>
      </c>
      <c r="K80" s="124" t="s">
        <v>4</v>
      </c>
      <c r="L80" s="128">
        <v>18.09</v>
      </c>
      <c r="M80" s="151">
        <v>185.96</v>
      </c>
      <c r="N80" s="151">
        <v>237.47</v>
      </c>
      <c r="O80" s="151">
        <f t="shared" si="7"/>
        <v>4295.8323</v>
      </c>
      <c r="P80" s="136">
        <f t="shared" si="8"/>
        <v>4.5498097675535512E-3</v>
      </c>
    </row>
    <row r="81" spans="1:16" ht="52.8">
      <c r="A81" s="30" t="s">
        <v>661</v>
      </c>
      <c r="B81" s="30" t="s">
        <v>659</v>
      </c>
      <c r="C81" s="30" t="s">
        <v>6</v>
      </c>
      <c r="D81" s="28" t="s">
        <v>662</v>
      </c>
      <c r="E81" s="37" t="s">
        <v>4</v>
      </c>
      <c r="F81" s="23">
        <v>20.43</v>
      </c>
      <c r="G81" s="125">
        <v>0</v>
      </c>
      <c r="H81" s="122" t="s">
        <v>91</v>
      </c>
      <c r="I81" s="123" t="s">
        <v>6</v>
      </c>
      <c r="J81" s="123" t="s">
        <v>92</v>
      </c>
      <c r="K81" s="124" t="s">
        <v>4</v>
      </c>
      <c r="L81" s="128">
        <v>20.43</v>
      </c>
      <c r="M81" s="151">
        <v>185.96</v>
      </c>
      <c r="N81" s="151">
        <v>237.47</v>
      </c>
      <c r="O81" s="151">
        <f t="shared" si="7"/>
        <v>4851.5120999999999</v>
      </c>
      <c r="P81" s="136">
        <f t="shared" si="8"/>
        <v>5.1383423743017716E-3</v>
      </c>
    </row>
    <row r="82" spans="1:16">
      <c r="A82" s="30" t="s">
        <v>663</v>
      </c>
      <c r="B82" s="30">
        <v>72189</v>
      </c>
      <c r="C82" s="30" t="s">
        <v>2</v>
      </c>
      <c r="D82" s="28" t="s">
        <v>664</v>
      </c>
      <c r="E82" s="37" t="s">
        <v>4</v>
      </c>
      <c r="F82" s="23">
        <v>103.55</v>
      </c>
      <c r="G82" s="125">
        <v>0</v>
      </c>
      <c r="H82" s="122" t="s">
        <v>93</v>
      </c>
      <c r="I82" s="123" t="s">
        <v>2</v>
      </c>
      <c r="J82" s="123" t="s">
        <v>94</v>
      </c>
      <c r="K82" s="124" t="s">
        <v>15</v>
      </c>
      <c r="L82" s="128">
        <v>103.55</v>
      </c>
      <c r="M82" s="151">
        <v>36.53</v>
      </c>
      <c r="N82" s="151">
        <v>46.64</v>
      </c>
      <c r="O82" s="151">
        <f t="shared" si="7"/>
        <v>4829.5720000000001</v>
      </c>
      <c r="P82" s="136">
        <f t="shared" si="8"/>
        <v>5.1151051354363019E-3</v>
      </c>
    </row>
    <row r="83" spans="1:16" ht="26.4">
      <c r="A83" s="30" t="s">
        <v>665</v>
      </c>
      <c r="B83" s="30" t="s">
        <v>666</v>
      </c>
      <c r="C83" s="30" t="s">
        <v>6</v>
      </c>
      <c r="D83" s="28" t="s">
        <v>667</v>
      </c>
      <c r="E83" s="30" t="s">
        <v>538</v>
      </c>
      <c r="F83" s="23">
        <v>19.88</v>
      </c>
      <c r="G83" s="125">
        <v>0</v>
      </c>
      <c r="H83" s="122" t="s">
        <v>95</v>
      </c>
      <c r="I83" s="123" t="s">
        <v>6</v>
      </c>
      <c r="J83" s="123" t="s">
        <v>96</v>
      </c>
      <c r="K83" s="124" t="s">
        <v>15</v>
      </c>
      <c r="L83" s="128">
        <v>19.88</v>
      </c>
      <c r="M83" s="151">
        <v>78.849999999999994</v>
      </c>
      <c r="N83" s="151">
        <v>100.69</v>
      </c>
      <c r="O83" s="151">
        <f t="shared" si="7"/>
        <v>2001.7171999999998</v>
      </c>
      <c r="P83" s="136">
        <f t="shared" si="8"/>
        <v>2.1200623842881259E-3</v>
      </c>
    </row>
    <row r="84" spans="1:16" ht="26.4">
      <c r="A84" s="30" t="s">
        <v>668</v>
      </c>
      <c r="B84" s="30" t="s">
        <v>666</v>
      </c>
      <c r="C84" s="30" t="s">
        <v>6</v>
      </c>
      <c r="D84" s="28" t="s">
        <v>669</v>
      </c>
      <c r="E84" s="30" t="s">
        <v>538</v>
      </c>
      <c r="F84" s="23">
        <v>33.479999999999997</v>
      </c>
      <c r="G84" s="125">
        <v>0</v>
      </c>
      <c r="H84" s="122" t="s">
        <v>95</v>
      </c>
      <c r="I84" s="123" t="s">
        <v>6</v>
      </c>
      <c r="J84" s="123" t="s">
        <v>96</v>
      </c>
      <c r="K84" s="124" t="s">
        <v>15</v>
      </c>
      <c r="L84" s="128">
        <v>33.479999999999997</v>
      </c>
      <c r="M84" s="151">
        <v>78.849999999999994</v>
      </c>
      <c r="N84" s="151">
        <v>100.69</v>
      </c>
      <c r="O84" s="151">
        <f t="shared" si="7"/>
        <v>3371.1011999999996</v>
      </c>
      <c r="P84" s="136">
        <f t="shared" si="8"/>
        <v>3.5704068725335241E-3</v>
      </c>
    </row>
    <row r="85" spans="1:16" ht="26.4">
      <c r="A85" s="30" t="s">
        <v>670</v>
      </c>
      <c r="B85" s="30" t="s">
        <v>671</v>
      </c>
      <c r="C85" s="30" t="s">
        <v>6</v>
      </c>
      <c r="D85" s="28" t="s">
        <v>672</v>
      </c>
      <c r="E85" s="30" t="s">
        <v>538</v>
      </c>
      <c r="F85" s="23">
        <v>1.77</v>
      </c>
      <c r="G85" s="125">
        <v>0</v>
      </c>
      <c r="H85" s="122" t="s">
        <v>97</v>
      </c>
      <c r="I85" s="123" t="s">
        <v>6</v>
      </c>
      <c r="J85" s="123" t="s">
        <v>98</v>
      </c>
      <c r="K85" s="124" t="s">
        <v>15</v>
      </c>
      <c r="L85" s="128">
        <v>1.77</v>
      </c>
      <c r="M85" s="151">
        <v>132.44</v>
      </c>
      <c r="N85" s="151">
        <v>169.12</v>
      </c>
      <c r="O85" s="151">
        <f t="shared" si="7"/>
        <v>299.3424</v>
      </c>
      <c r="P85" s="136">
        <f t="shared" si="8"/>
        <v>3.1704007052671076E-4</v>
      </c>
    </row>
    <row r="86" spans="1:16">
      <c r="A86" s="29" t="s">
        <v>673</v>
      </c>
      <c r="B86" s="30"/>
      <c r="C86" s="30"/>
      <c r="D86" s="31" t="s">
        <v>99</v>
      </c>
      <c r="E86" s="30"/>
      <c r="F86" s="23">
        <v>0</v>
      </c>
      <c r="G86" s="125"/>
      <c r="H86" s="146"/>
      <c r="I86" s="146"/>
      <c r="J86" s="146" t="s">
        <v>99</v>
      </c>
      <c r="K86" s="146"/>
      <c r="L86" s="147"/>
      <c r="M86" s="148"/>
      <c r="N86" s="148"/>
      <c r="O86" s="149">
        <f>SUM(O87:O92)</f>
        <v>12390.288</v>
      </c>
      <c r="P86" s="150">
        <f>SUM(P87:P92)</f>
        <v>1.3122824502530408E-2</v>
      </c>
    </row>
    <row r="87" spans="1:16" ht="52.8">
      <c r="A87" s="30" t="s">
        <v>674</v>
      </c>
      <c r="B87" s="30" t="s">
        <v>675</v>
      </c>
      <c r="C87" s="30" t="s">
        <v>2</v>
      </c>
      <c r="D87" s="28" t="s">
        <v>676</v>
      </c>
      <c r="E87" s="30" t="s">
        <v>4</v>
      </c>
      <c r="F87" s="23">
        <v>28.05</v>
      </c>
      <c r="G87" s="125">
        <v>0</v>
      </c>
      <c r="H87" s="122" t="s">
        <v>100</v>
      </c>
      <c r="I87" s="123" t="s">
        <v>2</v>
      </c>
      <c r="J87" s="123" t="s">
        <v>101</v>
      </c>
      <c r="K87" s="124" t="s">
        <v>4</v>
      </c>
      <c r="L87" s="128">
        <v>28.05</v>
      </c>
      <c r="M87" s="151">
        <v>66.03</v>
      </c>
      <c r="N87" s="151">
        <v>84.32</v>
      </c>
      <c r="O87" s="151">
        <f t="shared" si="7"/>
        <v>2365.1759999999999</v>
      </c>
      <c r="P87" s="136">
        <f t="shared" ref="P87:P92" si="9">O87/$O$325</f>
        <v>2.5050095337248702E-3</v>
      </c>
    </row>
    <row r="88" spans="1:16" ht="31.2">
      <c r="A88" s="30" t="s">
        <v>677</v>
      </c>
      <c r="B88" s="30" t="s">
        <v>678</v>
      </c>
      <c r="C88" s="30" t="s">
        <v>6</v>
      </c>
      <c r="D88" s="28" t="s">
        <v>679</v>
      </c>
      <c r="E88" s="30" t="s">
        <v>4</v>
      </c>
      <c r="F88" s="23">
        <v>3.51</v>
      </c>
      <c r="G88" s="125">
        <v>0</v>
      </c>
      <c r="H88" s="122" t="s">
        <v>102</v>
      </c>
      <c r="I88" s="123" t="s">
        <v>6</v>
      </c>
      <c r="J88" s="123" t="s">
        <v>103</v>
      </c>
      <c r="K88" s="124" t="s">
        <v>4</v>
      </c>
      <c r="L88" s="128">
        <v>3.51</v>
      </c>
      <c r="M88" s="151">
        <v>112.86</v>
      </c>
      <c r="N88" s="151">
        <v>144.12</v>
      </c>
      <c r="O88" s="151">
        <f t="shared" si="7"/>
        <v>505.8612</v>
      </c>
      <c r="P88" s="136">
        <f t="shared" si="9"/>
        <v>5.357686399411728E-4</v>
      </c>
    </row>
    <row r="89" spans="1:16" ht="31.2">
      <c r="A89" s="30" t="s">
        <v>680</v>
      </c>
      <c r="B89" s="30" t="s">
        <v>678</v>
      </c>
      <c r="C89" s="30" t="s">
        <v>6</v>
      </c>
      <c r="D89" s="28" t="s">
        <v>681</v>
      </c>
      <c r="E89" s="30" t="s">
        <v>4</v>
      </c>
      <c r="F89" s="23">
        <v>1.89</v>
      </c>
      <c r="G89" s="125">
        <v>0</v>
      </c>
      <c r="H89" s="122" t="s">
        <v>102</v>
      </c>
      <c r="I89" s="123" t="s">
        <v>6</v>
      </c>
      <c r="J89" s="123" t="s">
        <v>103</v>
      </c>
      <c r="K89" s="124" t="s">
        <v>4</v>
      </c>
      <c r="L89" s="128">
        <v>1.89</v>
      </c>
      <c r="M89" s="151">
        <v>112.86</v>
      </c>
      <c r="N89" s="151">
        <v>144.12</v>
      </c>
      <c r="O89" s="151">
        <f t="shared" si="7"/>
        <v>272.38679999999999</v>
      </c>
      <c r="P89" s="136">
        <f t="shared" si="9"/>
        <v>2.8849080612216996E-4</v>
      </c>
    </row>
    <row r="90" spans="1:16" ht="62.4">
      <c r="A90" s="30" t="s">
        <v>682</v>
      </c>
      <c r="B90" s="30" t="s">
        <v>683</v>
      </c>
      <c r="C90" s="30" t="s">
        <v>2</v>
      </c>
      <c r="D90" s="28" t="s">
        <v>684</v>
      </c>
      <c r="E90" s="30" t="s">
        <v>538</v>
      </c>
      <c r="F90" s="23">
        <v>15.3</v>
      </c>
      <c r="G90" s="125">
        <v>0</v>
      </c>
      <c r="H90" s="122" t="s">
        <v>104</v>
      </c>
      <c r="I90" s="123" t="s">
        <v>2</v>
      </c>
      <c r="J90" s="123" t="s">
        <v>105</v>
      </c>
      <c r="K90" s="124" t="s">
        <v>15</v>
      </c>
      <c r="L90" s="128">
        <v>15.3</v>
      </c>
      <c r="M90" s="151">
        <v>77.819999999999993</v>
      </c>
      <c r="N90" s="151">
        <v>99.37</v>
      </c>
      <c r="O90" s="151">
        <f t="shared" si="7"/>
        <v>1520.3610000000001</v>
      </c>
      <c r="P90" s="136">
        <f t="shared" si="9"/>
        <v>1.6102475247945515E-3</v>
      </c>
    </row>
    <row r="91" spans="1:16">
      <c r="A91" s="30" t="s">
        <v>685</v>
      </c>
      <c r="B91" s="30">
        <v>73692</v>
      </c>
      <c r="C91" s="30" t="s">
        <v>2</v>
      </c>
      <c r="D91" s="28" t="s">
        <v>686</v>
      </c>
      <c r="E91" s="30" t="s">
        <v>16</v>
      </c>
      <c r="F91" s="23">
        <v>6</v>
      </c>
      <c r="G91" s="125">
        <v>0</v>
      </c>
      <c r="H91" s="122" t="s">
        <v>106</v>
      </c>
      <c r="I91" s="123" t="s">
        <v>2</v>
      </c>
      <c r="J91" s="123" t="s">
        <v>107</v>
      </c>
      <c r="K91" s="124" t="s">
        <v>16</v>
      </c>
      <c r="L91" s="128">
        <v>6</v>
      </c>
      <c r="M91" s="151">
        <v>148.36000000000001</v>
      </c>
      <c r="N91" s="151">
        <v>189.45</v>
      </c>
      <c r="O91" s="151">
        <f t="shared" si="7"/>
        <v>1136.6999999999998</v>
      </c>
      <c r="P91" s="136">
        <f t="shared" si="9"/>
        <v>1.2039037843209384E-3</v>
      </c>
    </row>
    <row r="92" spans="1:16" ht="31.2">
      <c r="A92" s="30" t="s">
        <v>687</v>
      </c>
      <c r="B92" s="30" t="s">
        <v>688</v>
      </c>
      <c r="C92" s="30" t="s">
        <v>2</v>
      </c>
      <c r="D92" s="28" t="s">
        <v>689</v>
      </c>
      <c r="E92" s="30" t="s">
        <v>4</v>
      </c>
      <c r="F92" s="23">
        <v>331.98</v>
      </c>
      <c r="G92" s="125">
        <v>0</v>
      </c>
      <c r="H92" s="122" t="s">
        <v>108</v>
      </c>
      <c r="I92" s="123" t="s">
        <v>2</v>
      </c>
      <c r="J92" s="123" t="s">
        <v>109</v>
      </c>
      <c r="K92" s="124" t="s">
        <v>4</v>
      </c>
      <c r="L92" s="128">
        <v>331.98</v>
      </c>
      <c r="M92" s="151">
        <v>15.55</v>
      </c>
      <c r="N92" s="151">
        <v>19.850000000000001</v>
      </c>
      <c r="O92" s="151">
        <f t="shared" si="7"/>
        <v>6589.8030000000008</v>
      </c>
      <c r="P92" s="136">
        <f t="shared" si="9"/>
        <v>6.9794042136267047E-3</v>
      </c>
    </row>
    <row r="93" spans="1:16">
      <c r="A93" s="43">
        <v>11</v>
      </c>
      <c r="B93" s="43"/>
      <c r="C93" s="43"/>
      <c r="D93" s="55" t="s">
        <v>690</v>
      </c>
      <c r="E93" s="44"/>
      <c r="F93" s="35"/>
      <c r="G93" s="143"/>
      <c r="H93" s="138"/>
      <c r="I93" s="138"/>
      <c r="J93" s="138" t="s">
        <v>110</v>
      </c>
      <c r="K93" s="138"/>
      <c r="L93" s="144"/>
      <c r="M93" s="140"/>
      <c r="N93" s="140"/>
      <c r="O93" s="141">
        <f>SUM(O94:O99)</f>
        <v>82752.9329</v>
      </c>
      <c r="P93" s="142">
        <f>SUM(P94:P99)</f>
        <v>8.7645437742558896E-2</v>
      </c>
    </row>
    <row r="94" spans="1:16" ht="26.4">
      <c r="A94" s="30" t="s">
        <v>691</v>
      </c>
      <c r="B94" s="30" t="s">
        <v>692</v>
      </c>
      <c r="C94" s="30" t="s">
        <v>6</v>
      </c>
      <c r="D94" s="28" t="s">
        <v>693</v>
      </c>
      <c r="E94" s="30" t="s">
        <v>4</v>
      </c>
      <c r="F94" s="23">
        <v>1530.66</v>
      </c>
      <c r="G94" s="125">
        <v>0</v>
      </c>
      <c r="H94" s="122" t="s">
        <v>111</v>
      </c>
      <c r="I94" s="123" t="s">
        <v>6</v>
      </c>
      <c r="J94" s="123" t="s">
        <v>112</v>
      </c>
      <c r="K94" s="124" t="s">
        <v>4</v>
      </c>
      <c r="L94" s="128">
        <v>1530.66</v>
      </c>
      <c r="M94" s="151">
        <v>15.06</v>
      </c>
      <c r="N94" s="151">
        <v>19.23</v>
      </c>
      <c r="O94" s="151">
        <f t="shared" si="7"/>
        <v>29434.591800000002</v>
      </c>
      <c r="P94" s="136">
        <f t="shared" ref="P94:P99" si="10">O94/$O$325</f>
        <v>3.1174818736660569E-2</v>
      </c>
    </row>
    <row r="95" spans="1:16" ht="46.8">
      <c r="A95" s="30" t="s">
        <v>694</v>
      </c>
      <c r="B95" s="30">
        <v>88489</v>
      </c>
      <c r="C95" s="30" t="s">
        <v>2</v>
      </c>
      <c r="D95" s="28" t="s">
        <v>695</v>
      </c>
      <c r="E95" s="30" t="s">
        <v>4</v>
      </c>
      <c r="F95" s="23">
        <v>2050.08</v>
      </c>
      <c r="G95" s="125">
        <v>0</v>
      </c>
      <c r="H95" s="122" t="s">
        <v>113</v>
      </c>
      <c r="I95" s="123" t="s">
        <v>2</v>
      </c>
      <c r="J95" s="123" t="s">
        <v>114</v>
      </c>
      <c r="K95" s="124" t="s">
        <v>4</v>
      </c>
      <c r="L95" s="128">
        <v>2050.08</v>
      </c>
      <c r="M95" s="151">
        <v>11.7</v>
      </c>
      <c r="N95" s="151">
        <v>14.94</v>
      </c>
      <c r="O95" s="151">
        <f t="shared" si="7"/>
        <v>30628.195199999998</v>
      </c>
      <c r="P95" s="136">
        <f t="shared" si="10"/>
        <v>3.243899015413073E-2</v>
      </c>
    </row>
    <row r="96" spans="1:16" ht="46.8">
      <c r="A96" s="30" t="s">
        <v>696</v>
      </c>
      <c r="B96" s="30">
        <v>88486</v>
      </c>
      <c r="C96" s="30" t="s">
        <v>2</v>
      </c>
      <c r="D96" s="28" t="s">
        <v>697</v>
      </c>
      <c r="E96" s="30" t="s">
        <v>4</v>
      </c>
      <c r="F96" s="23">
        <v>704.15</v>
      </c>
      <c r="G96" s="125">
        <v>0</v>
      </c>
      <c r="H96" s="122" t="s">
        <v>115</v>
      </c>
      <c r="I96" s="123" t="s">
        <v>2</v>
      </c>
      <c r="J96" s="123" t="s">
        <v>116</v>
      </c>
      <c r="K96" s="124" t="s">
        <v>4</v>
      </c>
      <c r="L96" s="128">
        <v>704.15</v>
      </c>
      <c r="M96" s="151">
        <v>11.36</v>
      </c>
      <c r="N96" s="151">
        <v>14.5</v>
      </c>
      <c r="O96" s="151">
        <f t="shared" si="7"/>
        <v>10210.174999999999</v>
      </c>
      <c r="P96" s="136">
        <f t="shared" si="10"/>
        <v>1.0813819232056866E-2</v>
      </c>
    </row>
    <row r="97" spans="1:16" ht="46.8">
      <c r="A97" s="30" t="s">
        <v>698</v>
      </c>
      <c r="B97" s="30" t="s">
        <v>699</v>
      </c>
      <c r="C97" s="30" t="s">
        <v>2</v>
      </c>
      <c r="D97" s="28" t="s">
        <v>700</v>
      </c>
      <c r="E97" s="30" t="s">
        <v>4</v>
      </c>
      <c r="F97" s="23">
        <v>78.12</v>
      </c>
      <c r="G97" s="125">
        <v>0</v>
      </c>
      <c r="H97" s="122" t="s">
        <v>117</v>
      </c>
      <c r="I97" s="123" t="s">
        <v>2</v>
      </c>
      <c r="J97" s="123" t="s">
        <v>118</v>
      </c>
      <c r="K97" s="124" t="s">
        <v>4</v>
      </c>
      <c r="L97" s="128">
        <v>78.12</v>
      </c>
      <c r="M97" s="151">
        <v>28.99</v>
      </c>
      <c r="N97" s="151">
        <v>37.020000000000003</v>
      </c>
      <c r="O97" s="151">
        <f t="shared" si="7"/>
        <v>2892.0024000000003</v>
      </c>
      <c r="P97" s="136">
        <f t="shared" si="10"/>
        <v>3.0629828746593095E-3</v>
      </c>
    </row>
    <row r="98" spans="1:16" ht="46.8">
      <c r="A98" s="30" t="s">
        <v>701</v>
      </c>
      <c r="B98" s="30" t="s">
        <v>702</v>
      </c>
      <c r="C98" s="30" t="s">
        <v>2</v>
      </c>
      <c r="D98" s="28" t="s">
        <v>703</v>
      </c>
      <c r="E98" s="30" t="s">
        <v>4</v>
      </c>
      <c r="F98" s="23">
        <v>10.36</v>
      </c>
      <c r="G98" s="125">
        <v>0</v>
      </c>
      <c r="H98" s="122" t="s">
        <v>119</v>
      </c>
      <c r="I98" s="123" t="s">
        <v>2</v>
      </c>
      <c r="J98" s="123" t="s">
        <v>120</v>
      </c>
      <c r="K98" s="124" t="s">
        <v>4</v>
      </c>
      <c r="L98" s="128">
        <v>10.36</v>
      </c>
      <c r="M98" s="151">
        <v>28.85</v>
      </c>
      <c r="N98" s="151">
        <v>36.840000000000003</v>
      </c>
      <c r="O98" s="151">
        <f t="shared" si="7"/>
        <v>381.66239999999999</v>
      </c>
      <c r="P98" s="136">
        <f t="shared" si="10"/>
        <v>4.0422697958389354E-4</v>
      </c>
    </row>
    <row r="99" spans="1:16">
      <c r="A99" s="30" t="s">
        <v>704</v>
      </c>
      <c r="B99" s="30">
        <v>79460</v>
      </c>
      <c r="C99" s="30" t="s">
        <v>2</v>
      </c>
      <c r="D99" s="28" t="s">
        <v>705</v>
      </c>
      <c r="E99" s="30" t="s">
        <v>4</v>
      </c>
      <c r="F99" s="23">
        <v>109.17</v>
      </c>
      <c r="G99" s="125">
        <v>0</v>
      </c>
      <c r="H99" s="122" t="s">
        <v>121</v>
      </c>
      <c r="I99" s="123" t="s">
        <v>2</v>
      </c>
      <c r="J99" s="123" t="s">
        <v>122</v>
      </c>
      <c r="K99" s="124" t="s">
        <v>4</v>
      </c>
      <c r="L99" s="128">
        <v>109.17</v>
      </c>
      <c r="M99" s="151">
        <v>66.040000000000006</v>
      </c>
      <c r="N99" s="151">
        <v>84.33</v>
      </c>
      <c r="O99" s="151">
        <f t="shared" si="7"/>
        <v>9206.3060999999998</v>
      </c>
      <c r="P99" s="136">
        <f t="shared" si="10"/>
        <v>9.7505997654675301E-3</v>
      </c>
    </row>
    <row r="100" spans="1:16">
      <c r="A100" s="43">
        <v>12</v>
      </c>
      <c r="B100" s="43"/>
      <c r="C100" s="43"/>
      <c r="D100" s="55" t="s">
        <v>706</v>
      </c>
      <c r="E100" s="44"/>
      <c r="F100" s="35"/>
      <c r="G100" s="143"/>
      <c r="H100" s="138"/>
      <c r="I100" s="138"/>
      <c r="J100" s="138" t="s">
        <v>123</v>
      </c>
      <c r="K100" s="138"/>
      <c r="L100" s="144"/>
      <c r="M100" s="140"/>
      <c r="N100" s="140"/>
      <c r="O100" s="141">
        <f>O101+O103</f>
        <v>13535.43</v>
      </c>
      <c r="P100" s="142">
        <f>P101+P103</f>
        <v>1.4335669393341396E-2</v>
      </c>
    </row>
    <row r="101" spans="1:16" ht="26.4">
      <c r="A101" s="38" t="s">
        <v>707</v>
      </c>
      <c r="B101" s="38"/>
      <c r="C101" s="38"/>
      <c r="D101" s="51" t="s">
        <v>124</v>
      </c>
      <c r="E101" s="39"/>
      <c r="F101" s="23">
        <v>0</v>
      </c>
      <c r="G101" s="125"/>
      <c r="H101" s="146"/>
      <c r="I101" s="146"/>
      <c r="J101" s="146" t="s">
        <v>124</v>
      </c>
      <c r="K101" s="146"/>
      <c r="L101" s="147"/>
      <c r="M101" s="148"/>
      <c r="N101" s="148"/>
      <c r="O101" s="149">
        <f>SUM(O102:O102)</f>
        <v>240.24</v>
      </c>
      <c r="P101" s="150">
        <f>SUM(P102:P102)</f>
        <v>2.5444342847300282E-4</v>
      </c>
    </row>
    <row r="102" spans="1:16" ht="31.2">
      <c r="A102" s="40" t="s">
        <v>709</v>
      </c>
      <c r="B102" s="39"/>
      <c r="C102" s="40" t="s">
        <v>562</v>
      </c>
      <c r="D102" s="42" t="s">
        <v>710</v>
      </c>
      <c r="E102" s="21" t="s">
        <v>35</v>
      </c>
      <c r="F102" s="23">
        <v>14</v>
      </c>
      <c r="G102" s="125">
        <v>0</v>
      </c>
      <c r="H102" s="122" t="s">
        <v>129</v>
      </c>
      <c r="I102" s="123" t="s">
        <v>33</v>
      </c>
      <c r="J102" s="123" t="s">
        <v>130</v>
      </c>
      <c r="K102" s="124" t="s">
        <v>35</v>
      </c>
      <c r="L102" s="128">
        <v>14</v>
      </c>
      <c r="M102" s="151">
        <v>13.44</v>
      </c>
      <c r="N102" s="151">
        <v>17.16</v>
      </c>
      <c r="O102" s="151">
        <f t="shared" ref="O102:O111" si="11">L102*N102</f>
        <v>240.24</v>
      </c>
      <c r="P102" s="136">
        <f>O102/$O$325</f>
        <v>2.5444342847300282E-4</v>
      </c>
    </row>
    <row r="103" spans="1:16">
      <c r="A103" s="38" t="s">
        <v>711</v>
      </c>
      <c r="B103" s="40"/>
      <c r="C103" s="32"/>
      <c r="D103" s="34" t="s">
        <v>131</v>
      </c>
      <c r="E103" s="26"/>
      <c r="F103" s="23">
        <v>0</v>
      </c>
      <c r="G103" s="125"/>
      <c r="H103" s="146"/>
      <c r="I103" s="146"/>
      <c r="J103" s="146" t="s">
        <v>131</v>
      </c>
      <c r="K103" s="146"/>
      <c r="L103" s="147"/>
      <c r="M103" s="148"/>
      <c r="N103" s="148"/>
      <c r="O103" s="149">
        <f>SUM(O104:O111)</f>
        <v>13295.19</v>
      </c>
      <c r="P103" s="150">
        <f>SUM(P104:P111)</f>
        <v>1.4081225964868393E-2</v>
      </c>
    </row>
    <row r="104" spans="1:16" ht="39.6">
      <c r="A104" s="40" t="s">
        <v>712</v>
      </c>
      <c r="B104" s="40"/>
      <c r="C104" s="21" t="s">
        <v>562</v>
      </c>
      <c r="D104" s="41" t="s">
        <v>713</v>
      </c>
      <c r="E104" s="21" t="s">
        <v>35</v>
      </c>
      <c r="F104" s="23">
        <v>1</v>
      </c>
      <c r="G104" s="125">
        <v>0</v>
      </c>
      <c r="H104" s="122" t="s">
        <v>132</v>
      </c>
      <c r="I104" s="123" t="s">
        <v>33</v>
      </c>
      <c r="J104" s="123" t="s">
        <v>133</v>
      </c>
      <c r="K104" s="124" t="s">
        <v>35</v>
      </c>
      <c r="L104" s="128">
        <v>1</v>
      </c>
      <c r="M104" s="151">
        <v>22.42</v>
      </c>
      <c r="N104" s="151">
        <v>28.63</v>
      </c>
      <c r="O104" s="151">
        <f t="shared" si="11"/>
        <v>28.63</v>
      </c>
      <c r="P104" s="136">
        <f t="shared" ref="P104:P111" si="12">O104/$O$325</f>
        <v>3.0322657996928362E-5</v>
      </c>
    </row>
    <row r="105" spans="1:16" ht="31.2">
      <c r="A105" s="40" t="s">
        <v>714</v>
      </c>
      <c r="B105" s="40" t="s">
        <v>715</v>
      </c>
      <c r="C105" s="21" t="s">
        <v>2</v>
      </c>
      <c r="D105" s="41" t="s">
        <v>716</v>
      </c>
      <c r="E105" s="21" t="s">
        <v>35</v>
      </c>
      <c r="F105" s="23">
        <v>4</v>
      </c>
      <c r="G105" s="125">
        <v>0</v>
      </c>
      <c r="H105" s="122" t="s">
        <v>134</v>
      </c>
      <c r="I105" s="123" t="s">
        <v>2</v>
      </c>
      <c r="J105" s="123" t="s">
        <v>135</v>
      </c>
      <c r="K105" s="124" t="s">
        <v>8</v>
      </c>
      <c r="L105" s="128">
        <v>4</v>
      </c>
      <c r="M105" s="151">
        <v>218.72</v>
      </c>
      <c r="N105" s="151">
        <v>279.3</v>
      </c>
      <c r="O105" s="151">
        <f t="shared" si="11"/>
        <v>1117.2</v>
      </c>
      <c r="P105" s="136">
        <f t="shared" si="12"/>
        <v>1.183250908633195E-3</v>
      </c>
    </row>
    <row r="106" spans="1:16" ht="31.2">
      <c r="A106" s="40" t="s">
        <v>717</v>
      </c>
      <c r="B106" s="40" t="s">
        <v>718</v>
      </c>
      <c r="C106" s="21" t="s">
        <v>2</v>
      </c>
      <c r="D106" s="41" t="s">
        <v>719</v>
      </c>
      <c r="E106" s="21" t="s">
        <v>35</v>
      </c>
      <c r="F106" s="23">
        <v>6</v>
      </c>
      <c r="G106" s="125">
        <v>0</v>
      </c>
      <c r="H106" s="122" t="s">
        <v>136</v>
      </c>
      <c r="I106" s="123" t="s">
        <v>2</v>
      </c>
      <c r="J106" s="123" t="s">
        <v>137</v>
      </c>
      <c r="K106" s="124" t="s">
        <v>8</v>
      </c>
      <c r="L106" s="128">
        <v>6</v>
      </c>
      <c r="M106" s="151">
        <v>426.65</v>
      </c>
      <c r="N106" s="151">
        <v>544.83000000000004</v>
      </c>
      <c r="O106" s="151">
        <f t="shared" si="11"/>
        <v>3268.9800000000005</v>
      </c>
      <c r="P106" s="136">
        <f t="shared" si="12"/>
        <v>3.4622480802933599E-3</v>
      </c>
    </row>
    <row r="107" spans="1:16" ht="39.6">
      <c r="A107" s="40" t="s">
        <v>720</v>
      </c>
      <c r="B107" s="40" t="s">
        <v>721</v>
      </c>
      <c r="C107" s="21" t="s">
        <v>2</v>
      </c>
      <c r="D107" s="41" t="s">
        <v>722</v>
      </c>
      <c r="E107" s="21" t="s">
        <v>35</v>
      </c>
      <c r="F107" s="23">
        <v>1</v>
      </c>
      <c r="G107" s="125">
        <v>0</v>
      </c>
      <c r="H107" s="122" t="s">
        <v>138</v>
      </c>
      <c r="I107" s="123" t="s">
        <v>2</v>
      </c>
      <c r="J107" s="123" t="s">
        <v>139</v>
      </c>
      <c r="K107" s="124" t="s">
        <v>8</v>
      </c>
      <c r="L107" s="128">
        <v>1</v>
      </c>
      <c r="M107" s="151">
        <v>169.84</v>
      </c>
      <c r="N107" s="151">
        <v>216.88</v>
      </c>
      <c r="O107" s="151">
        <f t="shared" si="11"/>
        <v>216.88</v>
      </c>
      <c r="P107" s="136">
        <f t="shared" si="12"/>
        <v>2.2970234252091596E-4</v>
      </c>
    </row>
    <row r="108" spans="1:16" ht="39.6">
      <c r="A108" s="40" t="s">
        <v>723</v>
      </c>
      <c r="B108" s="40" t="s">
        <v>721</v>
      </c>
      <c r="C108" s="21" t="s">
        <v>2</v>
      </c>
      <c r="D108" s="41" t="s">
        <v>724</v>
      </c>
      <c r="E108" s="21" t="s">
        <v>35</v>
      </c>
      <c r="F108" s="23">
        <v>1</v>
      </c>
      <c r="G108" s="125">
        <v>0</v>
      </c>
      <c r="H108" s="122" t="s">
        <v>138</v>
      </c>
      <c r="I108" s="123" t="s">
        <v>2</v>
      </c>
      <c r="J108" s="123" t="s">
        <v>139</v>
      </c>
      <c r="K108" s="124" t="s">
        <v>8</v>
      </c>
      <c r="L108" s="128">
        <v>1</v>
      </c>
      <c r="M108" s="151">
        <v>169.84</v>
      </c>
      <c r="N108" s="151">
        <v>216.88</v>
      </c>
      <c r="O108" s="151">
        <f t="shared" si="11"/>
        <v>216.88</v>
      </c>
      <c r="P108" s="136">
        <f t="shared" si="12"/>
        <v>2.2970234252091596E-4</v>
      </c>
    </row>
    <row r="109" spans="1:16" ht="46.8">
      <c r="A109" s="40" t="s">
        <v>725</v>
      </c>
      <c r="B109" s="40" t="s">
        <v>726</v>
      </c>
      <c r="C109" s="21" t="s">
        <v>2</v>
      </c>
      <c r="D109" s="41" t="s">
        <v>727</v>
      </c>
      <c r="E109" s="21" t="s">
        <v>35</v>
      </c>
      <c r="F109" s="23">
        <v>4</v>
      </c>
      <c r="G109" s="125">
        <v>0</v>
      </c>
      <c r="H109" s="122" t="s">
        <v>140</v>
      </c>
      <c r="I109" s="123" t="s">
        <v>2</v>
      </c>
      <c r="J109" s="123" t="s">
        <v>141</v>
      </c>
      <c r="K109" s="124" t="s">
        <v>8</v>
      </c>
      <c r="L109" s="128">
        <v>4</v>
      </c>
      <c r="M109" s="151">
        <v>249.74</v>
      </c>
      <c r="N109" s="151">
        <v>318.91000000000003</v>
      </c>
      <c r="O109" s="151">
        <f t="shared" si="11"/>
        <v>1275.6400000000001</v>
      </c>
      <c r="P109" s="136">
        <f t="shared" si="12"/>
        <v>1.3510581714006882E-3</v>
      </c>
    </row>
    <row r="110" spans="1:16" ht="39.6">
      <c r="A110" s="40" t="s">
        <v>728</v>
      </c>
      <c r="B110" s="40" t="s">
        <v>721</v>
      </c>
      <c r="C110" s="21" t="s">
        <v>2</v>
      </c>
      <c r="D110" s="41" t="s">
        <v>729</v>
      </c>
      <c r="E110" s="21" t="s">
        <v>35</v>
      </c>
      <c r="F110" s="23">
        <v>26</v>
      </c>
      <c r="G110" s="125">
        <v>0</v>
      </c>
      <c r="H110" s="122" t="s">
        <v>138</v>
      </c>
      <c r="I110" s="123" t="s">
        <v>2</v>
      </c>
      <c r="J110" s="123" t="s">
        <v>139</v>
      </c>
      <c r="K110" s="124" t="s">
        <v>8</v>
      </c>
      <c r="L110" s="128">
        <v>26</v>
      </c>
      <c r="M110" s="151">
        <v>169.84</v>
      </c>
      <c r="N110" s="151">
        <v>216.88</v>
      </c>
      <c r="O110" s="151">
        <f t="shared" si="11"/>
        <v>5638.88</v>
      </c>
      <c r="P110" s="136">
        <f t="shared" si="12"/>
        <v>5.9722609055438145E-3</v>
      </c>
    </row>
    <row r="111" spans="1:16" ht="62.4">
      <c r="A111" s="40" t="s">
        <v>730</v>
      </c>
      <c r="B111" s="40">
        <v>89985</v>
      </c>
      <c r="C111" s="21" t="s">
        <v>2</v>
      </c>
      <c r="D111" s="41" t="s">
        <v>731</v>
      </c>
      <c r="E111" s="21" t="s">
        <v>35</v>
      </c>
      <c r="F111" s="23">
        <v>10</v>
      </c>
      <c r="G111" s="125">
        <v>0</v>
      </c>
      <c r="H111" s="122" t="s">
        <v>142</v>
      </c>
      <c r="I111" s="123" t="s">
        <v>2</v>
      </c>
      <c r="J111" s="123" t="s">
        <v>143</v>
      </c>
      <c r="K111" s="124" t="s">
        <v>8</v>
      </c>
      <c r="L111" s="128">
        <v>10</v>
      </c>
      <c r="M111" s="151">
        <v>119.98</v>
      </c>
      <c r="N111" s="151">
        <v>153.21</v>
      </c>
      <c r="O111" s="151">
        <f t="shared" si="11"/>
        <v>1532.1000000000001</v>
      </c>
      <c r="P111" s="136">
        <f t="shared" si="12"/>
        <v>1.6226805559585733E-3</v>
      </c>
    </row>
    <row r="112" spans="1:16" ht="26.4">
      <c r="A112" s="43">
        <v>13</v>
      </c>
      <c r="B112" s="43"/>
      <c r="C112" s="43"/>
      <c r="D112" s="55" t="s">
        <v>144</v>
      </c>
      <c r="E112" s="45"/>
      <c r="F112" s="46"/>
      <c r="G112" s="143"/>
      <c r="H112" s="138"/>
      <c r="I112" s="138"/>
      <c r="J112" s="138" t="s">
        <v>144</v>
      </c>
      <c r="K112" s="138"/>
      <c r="L112" s="144"/>
      <c r="M112" s="140"/>
      <c r="N112" s="140"/>
      <c r="O112" s="141">
        <f>O113</f>
        <v>3103.26</v>
      </c>
      <c r="P112" s="142">
        <f>P113</f>
        <v>3.2867304106024417E-3</v>
      </c>
    </row>
    <row r="113" spans="1:16">
      <c r="A113" s="38" t="s">
        <v>732</v>
      </c>
      <c r="B113" s="32"/>
      <c r="C113" s="32"/>
      <c r="D113" s="34" t="s">
        <v>145</v>
      </c>
      <c r="E113" s="26"/>
      <c r="F113" s="23">
        <v>0</v>
      </c>
      <c r="G113" s="125"/>
      <c r="H113" s="146"/>
      <c r="I113" s="146"/>
      <c r="J113" s="146" t="s">
        <v>145</v>
      </c>
      <c r="K113" s="146"/>
      <c r="L113" s="147"/>
      <c r="M113" s="148"/>
      <c r="N113" s="148"/>
      <c r="O113" s="149">
        <f>SUM(O114:O115)</f>
        <v>3103.26</v>
      </c>
      <c r="P113" s="150">
        <f>SUM(P114:P115)</f>
        <v>3.2867304106024417E-3</v>
      </c>
    </row>
    <row r="114" spans="1:16" ht="39.6">
      <c r="A114" s="21" t="s">
        <v>733</v>
      </c>
      <c r="B114" s="21"/>
      <c r="C114" s="21" t="s">
        <v>562</v>
      </c>
      <c r="D114" s="28" t="s">
        <v>734</v>
      </c>
      <c r="E114" s="21" t="s">
        <v>35</v>
      </c>
      <c r="F114" s="23">
        <v>12</v>
      </c>
      <c r="G114" s="125">
        <v>0</v>
      </c>
      <c r="H114" s="122" t="s">
        <v>146</v>
      </c>
      <c r="I114" s="123" t="s">
        <v>33</v>
      </c>
      <c r="J114" s="123" t="s">
        <v>147</v>
      </c>
      <c r="K114" s="124" t="s">
        <v>35</v>
      </c>
      <c r="L114" s="128">
        <v>12</v>
      </c>
      <c r="M114" s="151">
        <v>35.42</v>
      </c>
      <c r="N114" s="151">
        <v>45.23</v>
      </c>
      <c r="O114" s="151">
        <f t="shared" ref="O114:O148" si="13">L114*N114</f>
        <v>542.76</v>
      </c>
      <c r="P114" s="136">
        <f>O114/$O$325</f>
        <v>5.7484896452716862E-4</v>
      </c>
    </row>
    <row r="115" spans="1:16" ht="26.4">
      <c r="A115" s="21" t="s">
        <v>735</v>
      </c>
      <c r="B115" s="21">
        <v>72286</v>
      </c>
      <c r="C115" s="21" t="s">
        <v>2</v>
      </c>
      <c r="D115" s="28" t="s">
        <v>736</v>
      </c>
      <c r="E115" s="21" t="s">
        <v>35</v>
      </c>
      <c r="F115" s="23">
        <v>10</v>
      </c>
      <c r="G115" s="125">
        <v>0</v>
      </c>
      <c r="H115" s="122" t="s">
        <v>148</v>
      </c>
      <c r="I115" s="123" t="s">
        <v>2</v>
      </c>
      <c r="J115" s="123" t="s">
        <v>149</v>
      </c>
      <c r="K115" s="124" t="s">
        <v>8</v>
      </c>
      <c r="L115" s="128">
        <v>10</v>
      </c>
      <c r="M115" s="151">
        <v>200.51</v>
      </c>
      <c r="N115" s="151">
        <v>256.05</v>
      </c>
      <c r="O115" s="151">
        <f t="shared" si="13"/>
        <v>2560.5</v>
      </c>
      <c r="P115" s="136">
        <f>O115/$O$325</f>
        <v>2.7118814460752733E-3</v>
      </c>
    </row>
    <row r="116" spans="1:16">
      <c r="A116" s="43">
        <v>14</v>
      </c>
      <c r="B116" s="43"/>
      <c r="C116" s="43"/>
      <c r="D116" s="55" t="s">
        <v>737</v>
      </c>
      <c r="E116" s="44"/>
      <c r="F116" s="35"/>
      <c r="G116" s="143"/>
      <c r="H116" s="138"/>
      <c r="I116" s="138"/>
      <c r="J116" s="138" t="s">
        <v>150</v>
      </c>
      <c r="K116" s="138"/>
      <c r="L116" s="144"/>
      <c r="M116" s="140"/>
      <c r="N116" s="140"/>
      <c r="O116" s="141">
        <f>SUM(O117:O123)</f>
        <v>15704.320000000002</v>
      </c>
      <c r="P116" s="142">
        <f>SUM(P117:P123)</f>
        <v>1.6632788139515266E-2</v>
      </c>
    </row>
    <row r="117" spans="1:16" ht="46.8">
      <c r="A117" s="21" t="s">
        <v>738</v>
      </c>
      <c r="B117" s="21">
        <v>89707</v>
      </c>
      <c r="C117" s="21" t="s">
        <v>2</v>
      </c>
      <c r="D117" s="41" t="s">
        <v>739</v>
      </c>
      <c r="E117" s="21" t="s">
        <v>35</v>
      </c>
      <c r="F117" s="23">
        <v>19</v>
      </c>
      <c r="G117" s="125">
        <v>0</v>
      </c>
      <c r="H117" s="122" t="s">
        <v>151</v>
      </c>
      <c r="I117" s="123" t="s">
        <v>2</v>
      </c>
      <c r="J117" s="123" t="s">
        <v>152</v>
      </c>
      <c r="K117" s="124" t="s">
        <v>8</v>
      </c>
      <c r="L117" s="128">
        <v>19</v>
      </c>
      <c r="M117" s="151">
        <v>41.69</v>
      </c>
      <c r="N117" s="151">
        <v>53.23</v>
      </c>
      <c r="O117" s="151">
        <f t="shared" si="13"/>
        <v>1011.3699999999999</v>
      </c>
      <c r="P117" s="136">
        <f t="shared" ref="P117:P123" si="14">O117/$O$325</f>
        <v>1.071164045349404E-3</v>
      </c>
    </row>
    <row r="118" spans="1:16" ht="46.8">
      <c r="A118" s="21" t="s">
        <v>740</v>
      </c>
      <c r="B118" s="21" t="s">
        <v>741</v>
      </c>
      <c r="C118" s="47" t="s">
        <v>2</v>
      </c>
      <c r="D118" s="41" t="s">
        <v>742</v>
      </c>
      <c r="E118" s="21" t="s">
        <v>35</v>
      </c>
      <c r="F118" s="23">
        <v>4</v>
      </c>
      <c r="G118" s="125">
        <v>0</v>
      </c>
      <c r="H118" s="122" t="s">
        <v>153</v>
      </c>
      <c r="I118" s="123" t="s">
        <v>2</v>
      </c>
      <c r="J118" s="123" t="s">
        <v>154</v>
      </c>
      <c r="K118" s="124" t="s">
        <v>8</v>
      </c>
      <c r="L118" s="128">
        <v>4</v>
      </c>
      <c r="M118" s="151">
        <v>265.64999999999998</v>
      </c>
      <c r="N118" s="151">
        <v>339.23</v>
      </c>
      <c r="O118" s="151">
        <f t="shared" si="13"/>
        <v>1356.92</v>
      </c>
      <c r="P118" s="136">
        <f t="shared" si="14"/>
        <v>1.4371435937545246E-3</v>
      </c>
    </row>
    <row r="119" spans="1:16">
      <c r="A119" s="21" t="s">
        <v>743</v>
      </c>
      <c r="B119" s="21">
        <v>72289</v>
      </c>
      <c r="C119" s="47" t="s">
        <v>2</v>
      </c>
      <c r="D119" s="41" t="s">
        <v>744</v>
      </c>
      <c r="E119" s="21" t="s">
        <v>35</v>
      </c>
      <c r="F119" s="23">
        <v>13</v>
      </c>
      <c r="G119" s="125">
        <v>0</v>
      </c>
      <c r="H119" s="122" t="s">
        <v>155</v>
      </c>
      <c r="I119" s="123" t="s">
        <v>2</v>
      </c>
      <c r="J119" s="123" t="s">
        <v>156</v>
      </c>
      <c r="K119" s="124" t="s">
        <v>8</v>
      </c>
      <c r="L119" s="128">
        <v>13</v>
      </c>
      <c r="M119" s="151">
        <v>436.9</v>
      </c>
      <c r="N119" s="151">
        <v>557.91999999999996</v>
      </c>
      <c r="O119" s="151">
        <f t="shared" si="13"/>
        <v>7252.9599999999991</v>
      </c>
      <c r="P119" s="136">
        <f t="shared" si="14"/>
        <v>7.6817682691373221E-3</v>
      </c>
    </row>
    <row r="120" spans="1:16" ht="78">
      <c r="A120" s="21" t="s">
        <v>745</v>
      </c>
      <c r="B120" s="21" t="s">
        <v>746</v>
      </c>
      <c r="C120" s="47" t="s">
        <v>2</v>
      </c>
      <c r="D120" s="41" t="s">
        <v>747</v>
      </c>
      <c r="E120" s="21" t="s">
        <v>35</v>
      </c>
      <c r="F120" s="23">
        <v>1</v>
      </c>
      <c r="G120" s="125">
        <v>0</v>
      </c>
      <c r="H120" s="122" t="s">
        <v>157</v>
      </c>
      <c r="I120" s="123" t="s">
        <v>2</v>
      </c>
      <c r="J120" s="123" t="s">
        <v>158</v>
      </c>
      <c r="K120" s="124" t="s">
        <v>8</v>
      </c>
      <c r="L120" s="128">
        <v>1</v>
      </c>
      <c r="M120" s="151">
        <v>198.21</v>
      </c>
      <c r="N120" s="151">
        <v>253.11</v>
      </c>
      <c r="O120" s="151">
        <f t="shared" si="13"/>
        <v>253.11</v>
      </c>
      <c r="P120" s="136">
        <f t="shared" si="14"/>
        <v>2.6807432642691369E-4</v>
      </c>
    </row>
    <row r="121" spans="1:16" ht="62.4">
      <c r="A121" s="21" t="s">
        <v>748</v>
      </c>
      <c r="B121" s="21">
        <v>89710</v>
      </c>
      <c r="C121" s="21" t="s">
        <v>2</v>
      </c>
      <c r="D121" s="41" t="s">
        <v>749</v>
      </c>
      <c r="E121" s="21" t="s">
        <v>35</v>
      </c>
      <c r="F121" s="23">
        <v>18</v>
      </c>
      <c r="G121" s="125">
        <v>0</v>
      </c>
      <c r="H121" s="122" t="s">
        <v>159</v>
      </c>
      <c r="I121" s="123" t="s">
        <v>2</v>
      </c>
      <c r="J121" s="123" t="s">
        <v>160</v>
      </c>
      <c r="K121" s="124" t="s">
        <v>8</v>
      </c>
      <c r="L121" s="128">
        <v>18</v>
      </c>
      <c r="M121" s="151">
        <v>15.81</v>
      </c>
      <c r="N121" s="151">
        <v>20.18</v>
      </c>
      <c r="O121" s="151">
        <f t="shared" si="13"/>
        <v>363.24</v>
      </c>
      <c r="P121" s="136">
        <f t="shared" si="14"/>
        <v>3.8471541358030942E-4</v>
      </c>
    </row>
    <row r="122" spans="1:16" ht="62.4">
      <c r="A122" s="21" t="s">
        <v>750</v>
      </c>
      <c r="B122" s="21" t="s">
        <v>751</v>
      </c>
      <c r="C122" s="21" t="s">
        <v>2</v>
      </c>
      <c r="D122" s="41" t="s">
        <v>752</v>
      </c>
      <c r="E122" s="21" t="s">
        <v>35</v>
      </c>
      <c r="F122" s="23">
        <v>1</v>
      </c>
      <c r="G122" s="125">
        <v>0</v>
      </c>
      <c r="H122" s="122" t="s">
        <v>161</v>
      </c>
      <c r="I122" s="123" t="s">
        <v>2</v>
      </c>
      <c r="J122" s="123" t="s">
        <v>162</v>
      </c>
      <c r="K122" s="124" t="s">
        <v>8</v>
      </c>
      <c r="L122" s="128">
        <v>1</v>
      </c>
      <c r="M122" s="151">
        <v>2298.33</v>
      </c>
      <c r="N122" s="151">
        <v>2934.96</v>
      </c>
      <c r="O122" s="151">
        <f t="shared" si="13"/>
        <v>2934.96</v>
      </c>
      <c r="P122" s="136">
        <f t="shared" si="14"/>
        <v>3.1084802065897616E-3</v>
      </c>
    </row>
    <row r="123" spans="1:16" ht="62.4">
      <c r="A123" s="21" t="s">
        <v>753</v>
      </c>
      <c r="B123" s="21" t="s">
        <v>754</v>
      </c>
      <c r="C123" s="21" t="s">
        <v>2</v>
      </c>
      <c r="D123" s="41" t="s">
        <v>755</v>
      </c>
      <c r="E123" s="21" t="s">
        <v>35</v>
      </c>
      <c r="F123" s="23">
        <v>1</v>
      </c>
      <c r="G123" s="125">
        <v>0</v>
      </c>
      <c r="H123" s="122" t="s">
        <v>163</v>
      </c>
      <c r="I123" s="123" t="s">
        <v>2</v>
      </c>
      <c r="J123" s="123" t="s">
        <v>164</v>
      </c>
      <c r="K123" s="124" t="s">
        <v>8</v>
      </c>
      <c r="L123" s="128">
        <v>1</v>
      </c>
      <c r="M123" s="151">
        <v>1982.59</v>
      </c>
      <c r="N123" s="151">
        <v>2531.7600000000002</v>
      </c>
      <c r="O123" s="151">
        <f t="shared" si="13"/>
        <v>2531.7600000000002</v>
      </c>
      <c r="P123" s="136">
        <f t="shared" si="14"/>
        <v>2.6814422846770298E-3</v>
      </c>
    </row>
    <row r="124" spans="1:16">
      <c r="A124" s="43">
        <v>15</v>
      </c>
      <c r="B124" s="43"/>
      <c r="C124" s="43"/>
      <c r="D124" s="55" t="s">
        <v>756</v>
      </c>
      <c r="E124" s="44"/>
      <c r="F124" s="35"/>
      <c r="G124" s="143"/>
      <c r="H124" s="138"/>
      <c r="I124" s="138"/>
      <c r="J124" s="138" t="s">
        <v>165</v>
      </c>
      <c r="K124" s="138"/>
      <c r="L124" s="144"/>
      <c r="M124" s="140"/>
      <c r="N124" s="140"/>
      <c r="O124" s="141">
        <f>SUM(O125:O155)</f>
        <v>60351.672999999995</v>
      </c>
      <c r="P124" s="142">
        <f>SUM(P125:P155)</f>
        <v>6.3919774359813344E-2</v>
      </c>
    </row>
    <row r="125" spans="1:16" ht="105.6">
      <c r="A125" s="21" t="s">
        <v>757</v>
      </c>
      <c r="B125" s="21" t="s">
        <v>758</v>
      </c>
      <c r="C125" s="21" t="s">
        <v>6</v>
      </c>
      <c r="D125" s="41" t="s">
        <v>759</v>
      </c>
      <c r="E125" s="21" t="s">
        <v>35</v>
      </c>
      <c r="F125" s="23">
        <v>2</v>
      </c>
      <c r="G125" s="125">
        <v>0</v>
      </c>
      <c r="H125" s="122" t="s">
        <v>166</v>
      </c>
      <c r="I125" s="123" t="s">
        <v>6</v>
      </c>
      <c r="J125" s="123" t="s">
        <v>167</v>
      </c>
      <c r="K125" s="124" t="s">
        <v>8</v>
      </c>
      <c r="L125" s="128">
        <v>2</v>
      </c>
      <c r="M125" s="151">
        <v>1025.3699999999999</v>
      </c>
      <c r="N125" s="151">
        <v>1309.3900000000001</v>
      </c>
      <c r="O125" s="151">
        <f t="shared" si="13"/>
        <v>2618.7800000000002</v>
      </c>
      <c r="P125" s="136">
        <f t="shared" ref="P125:P155" si="15">O125/$O$325</f>
        <v>2.7736070663358738E-3</v>
      </c>
    </row>
    <row r="126" spans="1:16" ht="52.8">
      <c r="A126" s="21" t="s">
        <v>760</v>
      </c>
      <c r="B126" s="21">
        <v>6021</v>
      </c>
      <c r="C126" s="21" t="s">
        <v>2</v>
      </c>
      <c r="D126" s="41" t="s">
        <v>761</v>
      </c>
      <c r="E126" s="21" t="s">
        <v>35</v>
      </c>
      <c r="F126" s="23">
        <v>2</v>
      </c>
      <c r="G126" s="125">
        <v>0</v>
      </c>
      <c r="H126" s="122" t="s">
        <v>168</v>
      </c>
      <c r="I126" s="123" t="s">
        <v>2</v>
      </c>
      <c r="J126" s="123" t="s">
        <v>169</v>
      </c>
      <c r="K126" s="124" t="s">
        <v>8</v>
      </c>
      <c r="L126" s="128">
        <v>2</v>
      </c>
      <c r="M126" s="151">
        <v>352.15</v>
      </c>
      <c r="N126" s="151">
        <v>449.69</v>
      </c>
      <c r="O126" s="151">
        <f t="shared" si="13"/>
        <v>899.38</v>
      </c>
      <c r="P126" s="136">
        <f t="shared" si="15"/>
        <v>9.5255299159194664E-4</v>
      </c>
    </row>
    <row r="127" spans="1:16" ht="79.2">
      <c r="A127" s="21" t="s">
        <v>762</v>
      </c>
      <c r="B127" s="48">
        <v>72739</v>
      </c>
      <c r="C127" s="21" t="s">
        <v>2</v>
      </c>
      <c r="D127" s="41" t="s">
        <v>763</v>
      </c>
      <c r="E127" s="21" t="s">
        <v>35</v>
      </c>
      <c r="F127" s="23">
        <v>10</v>
      </c>
      <c r="G127" s="125">
        <v>0</v>
      </c>
      <c r="H127" s="122" t="s">
        <v>170</v>
      </c>
      <c r="I127" s="123" t="s">
        <v>2</v>
      </c>
      <c r="J127" s="123" t="s">
        <v>171</v>
      </c>
      <c r="K127" s="124" t="s">
        <v>8</v>
      </c>
      <c r="L127" s="128">
        <v>10</v>
      </c>
      <c r="M127" s="151">
        <v>708.59</v>
      </c>
      <c r="N127" s="151">
        <v>904.86</v>
      </c>
      <c r="O127" s="151">
        <f t="shared" si="13"/>
        <v>9048.6</v>
      </c>
      <c r="P127" s="136">
        <f t="shared" si="15"/>
        <v>9.583569792211177E-3</v>
      </c>
    </row>
    <row r="128" spans="1:16" ht="52.8">
      <c r="A128" s="21" t="s">
        <v>764</v>
      </c>
      <c r="B128" s="48">
        <v>40729</v>
      </c>
      <c r="C128" s="21" t="s">
        <v>2</v>
      </c>
      <c r="D128" s="41" t="s">
        <v>765</v>
      </c>
      <c r="E128" s="21" t="s">
        <v>35</v>
      </c>
      <c r="F128" s="23">
        <v>14</v>
      </c>
      <c r="G128" s="125">
        <v>0</v>
      </c>
      <c r="H128" s="122" t="s">
        <v>172</v>
      </c>
      <c r="I128" s="123" t="s">
        <v>2</v>
      </c>
      <c r="J128" s="123" t="s">
        <v>173</v>
      </c>
      <c r="K128" s="124" t="s">
        <v>8</v>
      </c>
      <c r="L128" s="128">
        <v>14</v>
      </c>
      <c r="M128" s="151">
        <v>343.43</v>
      </c>
      <c r="N128" s="151">
        <v>438.56</v>
      </c>
      <c r="O128" s="151">
        <f t="shared" si="13"/>
        <v>6139.84</v>
      </c>
      <c r="P128" s="136">
        <f t="shared" si="15"/>
        <v>6.5028385775711024E-3</v>
      </c>
    </row>
    <row r="129" spans="1:16" ht="79.2">
      <c r="A129" s="21" t="s">
        <v>766</v>
      </c>
      <c r="B129" s="21">
        <v>86901</v>
      </c>
      <c r="C129" s="21" t="s">
        <v>2</v>
      </c>
      <c r="D129" s="41" t="s">
        <v>767</v>
      </c>
      <c r="E129" s="21" t="s">
        <v>35</v>
      </c>
      <c r="F129" s="23">
        <v>13</v>
      </c>
      <c r="G129" s="125">
        <v>0</v>
      </c>
      <c r="H129" s="122" t="s">
        <v>174</v>
      </c>
      <c r="I129" s="123" t="s">
        <v>2</v>
      </c>
      <c r="J129" s="123" t="s">
        <v>175</v>
      </c>
      <c r="K129" s="124" t="s">
        <v>8</v>
      </c>
      <c r="L129" s="128">
        <v>13</v>
      </c>
      <c r="M129" s="151">
        <v>140.75</v>
      </c>
      <c r="N129" s="151">
        <v>179.73</v>
      </c>
      <c r="O129" s="151">
        <f t="shared" si="13"/>
        <v>2336.4899999999998</v>
      </c>
      <c r="P129" s="136">
        <f t="shared" si="15"/>
        <v>2.4746275649054541E-3</v>
      </c>
    </row>
    <row r="130" spans="1:16" ht="92.4">
      <c r="A130" s="21" t="s">
        <v>768</v>
      </c>
      <c r="B130" s="21"/>
      <c r="C130" s="21" t="s">
        <v>562</v>
      </c>
      <c r="D130" s="41" t="s">
        <v>769</v>
      </c>
      <c r="E130" s="21" t="s">
        <v>35</v>
      </c>
      <c r="F130" s="23">
        <v>3</v>
      </c>
      <c r="G130" s="125">
        <v>0</v>
      </c>
      <c r="H130" s="122" t="s">
        <v>176</v>
      </c>
      <c r="I130" s="123" t="s">
        <v>2</v>
      </c>
      <c r="J130" s="123" t="s">
        <v>177</v>
      </c>
      <c r="K130" s="124" t="s">
        <v>8</v>
      </c>
      <c r="L130" s="128">
        <v>3</v>
      </c>
      <c r="M130" s="151">
        <v>474.69</v>
      </c>
      <c r="N130" s="151">
        <v>606.16999999999996</v>
      </c>
      <c r="O130" s="151">
        <f t="shared" si="13"/>
        <v>1818.5099999999998</v>
      </c>
      <c r="P130" s="136">
        <f t="shared" si="15"/>
        <v>1.9260236393291719E-3</v>
      </c>
    </row>
    <row r="131" spans="1:16" ht="105.6">
      <c r="A131" s="21" t="s">
        <v>770</v>
      </c>
      <c r="B131" s="21">
        <v>86936</v>
      </c>
      <c r="C131" s="21" t="s">
        <v>2</v>
      </c>
      <c r="D131" s="41" t="s">
        <v>771</v>
      </c>
      <c r="E131" s="21" t="s">
        <v>772</v>
      </c>
      <c r="F131" s="23">
        <v>9</v>
      </c>
      <c r="G131" s="125">
        <v>0</v>
      </c>
      <c r="H131" s="122" t="s">
        <v>178</v>
      </c>
      <c r="I131" s="123" t="s">
        <v>2</v>
      </c>
      <c r="J131" s="123" t="s">
        <v>179</v>
      </c>
      <c r="K131" s="124" t="s">
        <v>8</v>
      </c>
      <c r="L131" s="128">
        <v>9</v>
      </c>
      <c r="M131" s="151">
        <v>541.79</v>
      </c>
      <c r="N131" s="151">
        <v>691.86</v>
      </c>
      <c r="O131" s="151">
        <f t="shared" si="13"/>
        <v>6226.74</v>
      </c>
      <c r="P131" s="136">
        <f t="shared" si="15"/>
        <v>6.5948762646103288E-3</v>
      </c>
    </row>
    <row r="132" spans="1:16" ht="39.6">
      <c r="A132" s="21" t="s">
        <v>773</v>
      </c>
      <c r="B132" s="21"/>
      <c r="C132" s="21" t="s">
        <v>562</v>
      </c>
      <c r="D132" s="41" t="s">
        <v>774</v>
      </c>
      <c r="E132" s="21" t="s">
        <v>35</v>
      </c>
      <c r="F132" s="23">
        <v>2</v>
      </c>
      <c r="G132" s="125">
        <v>0</v>
      </c>
      <c r="H132" s="122"/>
      <c r="I132" s="123" t="s">
        <v>562</v>
      </c>
      <c r="J132" s="123" t="s">
        <v>180</v>
      </c>
      <c r="K132" s="124" t="s">
        <v>8</v>
      </c>
      <c r="L132" s="128">
        <v>2</v>
      </c>
      <c r="M132" s="151">
        <v>60.96</v>
      </c>
      <c r="N132" s="151">
        <v>77.84</v>
      </c>
      <c r="O132" s="151">
        <f t="shared" si="13"/>
        <v>155.68</v>
      </c>
      <c r="P132" s="136">
        <f t="shared" si="15"/>
        <v>1.6488408651630485E-4</v>
      </c>
    </row>
    <row r="133" spans="1:16" ht="66">
      <c r="A133" s="21" t="s">
        <v>775</v>
      </c>
      <c r="B133" s="21"/>
      <c r="C133" s="21" t="s">
        <v>562</v>
      </c>
      <c r="D133" s="41" t="s">
        <v>182</v>
      </c>
      <c r="E133" s="21" t="s">
        <v>35</v>
      </c>
      <c r="F133" s="23">
        <v>3</v>
      </c>
      <c r="G133" s="125">
        <v>0</v>
      </c>
      <c r="H133" s="122" t="s">
        <v>181</v>
      </c>
      <c r="I133" s="123" t="s">
        <v>2</v>
      </c>
      <c r="J133" s="123" t="s">
        <v>182</v>
      </c>
      <c r="K133" s="124" t="s">
        <v>8</v>
      </c>
      <c r="L133" s="128">
        <v>3</v>
      </c>
      <c r="M133" s="151">
        <v>150.77000000000001</v>
      </c>
      <c r="N133" s="151">
        <v>192.53</v>
      </c>
      <c r="O133" s="151">
        <f t="shared" si="13"/>
        <v>577.59</v>
      </c>
      <c r="P133" s="136">
        <f t="shared" si="15"/>
        <v>6.1173817787096938E-4</v>
      </c>
    </row>
    <row r="134" spans="1:16" ht="52.8">
      <c r="A134" s="21" t="s">
        <v>776</v>
      </c>
      <c r="B134" s="21">
        <v>86904</v>
      </c>
      <c r="C134" s="21" t="s">
        <v>2</v>
      </c>
      <c r="D134" s="41" t="s">
        <v>777</v>
      </c>
      <c r="E134" s="21" t="s">
        <v>35</v>
      </c>
      <c r="F134" s="23">
        <v>3</v>
      </c>
      <c r="G134" s="125">
        <v>0</v>
      </c>
      <c r="H134" s="122" t="s">
        <v>181</v>
      </c>
      <c r="I134" s="123" t="s">
        <v>2</v>
      </c>
      <c r="J134" s="123" t="s">
        <v>183</v>
      </c>
      <c r="K134" s="124" t="s">
        <v>8</v>
      </c>
      <c r="L134" s="128">
        <v>3</v>
      </c>
      <c r="M134" s="151">
        <v>150.77000000000001</v>
      </c>
      <c r="N134" s="151">
        <v>192.53</v>
      </c>
      <c r="O134" s="151">
        <f t="shared" si="13"/>
        <v>577.59</v>
      </c>
      <c r="P134" s="136">
        <f t="shared" si="15"/>
        <v>6.1173817787096938E-4</v>
      </c>
    </row>
    <row r="135" spans="1:16" ht="62.4">
      <c r="A135" s="21" t="s">
        <v>778</v>
      </c>
      <c r="B135" s="21">
        <v>86919</v>
      </c>
      <c r="C135" s="21" t="s">
        <v>2</v>
      </c>
      <c r="D135" s="41" t="s">
        <v>779</v>
      </c>
      <c r="E135" s="21" t="s">
        <v>35</v>
      </c>
      <c r="F135" s="23">
        <v>5</v>
      </c>
      <c r="G135" s="125">
        <v>0</v>
      </c>
      <c r="H135" s="122" t="s">
        <v>184</v>
      </c>
      <c r="I135" s="123" t="s">
        <v>2</v>
      </c>
      <c r="J135" s="123" t="s">
        <v>185</v>
      </c>
      <c r="K135" s="124" t="s">
        <v>8</v>
      </c>
      <c r="L135" s="128">
        <v>5</v>
      </c>
      <c r="M135" s="151">
        <v>904.58</v>
      </c>
      <c r="N135" s="151">
        <v>1155.1400000000001</v>
      </c>
      <c r="O135" s="151">
        <f t="shared" si="13"/>
        <v>5775.7000000000007</v>
      </c>
      <c r="P135" s="136">
        <f t="shared" si="15"/>
        <v>6.117169954343667E-3</v>
      </c>
    </row>
    <row r="136" spans="1:16" ht="66">
      <c r="A136" s="21" t="s">
        <v>780</v>
      </c>
      <c r="B136" s="21">
        <v>9535</v>
      </c>
      <c r="C136" s="21" t="s">
        <v>2</v>
      </c>
      <c r="D136" s="41" t="s">
        <v>781</v>
      </c>
      <c r="E136" s="21" t="s">
        <v>35</v>
      </c>
      <c r="F136" s="23">
        <v>10</v>
      </c>
      <c r="G136" s="125">
        <v>0</v>
      </c>
      <c r="H136" s="122" t="s">
        <v>186</v>
      </c>
      <c r="I136" s="123" t="s">
        <v>2</v>
      </c>
      <c r="J136" s="123" t="s">
        <v>187</v>
      </c>
      <c r="K136" s="124" t="s">
        <v>8</v>
      </c>
      <c r="L136" s="128">
        <v>10</v>
      </c>
      <c r="M136" s="151">
        <v>91.66</v>
      </c>
      <c r="N136" s="151">
        <v>117.04</v>
      </c>
      <c r="O136" s="151">
        <f t="shared" si="13"/>
        <v>1170.4000000000001</v>
      </c>
      <c r="P136" s="136">
        <f t="shared" si="15"/>
        <v>1.2395961899966804E-3</v>
      </c>
    </row>
    <row r="137" spans="1:16" ht="52.8">
      <c r="A137" s="21" t="s">
        <v>782</v>
      </c>
      <c r="B137" s="48" t="s">
        <v>783</v>
      </c>
      <c r="C137" s="49" t="s">
        <v>6</v>
      </c>
      <c r="D137" s="41" t="s">
        <v>784</v>
      </c>
      <c r="E137" s="21" t="s">
        <v>35</v>
      </c>
      <c r="F137" s="23">
        <v>2</v>
      </c>
      <c r="G137" s="125">
        <v>0</v>
      </c>
      <c r="H137" s="122" t="s">
        <v>188</v>
      </c>
      <c r="I137" s="123" t="s">
        <v>6</v>
      </c>
      <c r="J137" s="123" t="s">
        <v>189</v>
      </c>
      <c r="K137" s="124" t="s">
        <v>8</v>
      </c>
      <c r="L137" s="128">
        <v>2</v>
      </c>
      <c r="M137" s="151">
        <v>609.69000000000005</v>
      </c>
      <c r="N137" s="151">
        <v>778.57</v>
      </c>
      <c r="O137" s="151">
        <f t="shared" si="13"/>
        <v>1557.14</v>
      </c>
      <c r="P137" s="136">
        <f t="shared" si="15"/>
        <v>1.6492009665852964E-3</v>
      </c>
    </row>
    <row r="138" spans="1:16" ht="39.6">
      <c r="A138" s="21" t="s">
        <v>785</v>
      </c>
      <c r="B138" s="21"/>
      <c r="C138" s="21" t="s">
        <v>562</v>
      </c>
      <c r="D138" s="41" t="s">
        <v>786</v>
      </c>
      <c r="E138" s="21" t="s">
        <v>35</v>
      </c>
      <c r="F138" s="23">
        <v>2</v>
      </c>
      <c r="G138" s="125">
        <v>0</v>
      </c>
      <c r="H138" s="122"/>
      <c r="I138" s="123" t="s">
        <v>562</v>
      </c>
      <c r="J138" s="123" t="s">
        <v>190</v>
      </c>
      <c r="K138" s="124" t="s">
        <v>35</v>
      </c>
      <c r="L138" s="128">
        <v>2</v>
      </c>
      <c r="M138" s="151">
        <v>44.89</v>
      </c>
      <c r="N138" s="151">
        <v>57.32</v>
      </c>
      <c r="O138" s="151">
        <f t="shared" si="13"/>
        <v>114.64</v>
      </c>
      <c r="P138" s="136">
        <f t="shared" si="15"/>
        <v>1.2141772660733034E-4</v>
      </c>
    </row>
    <row r="139" spans="1:16" ht="52.8">
      <c r="A139" s="21" t="s">
        <v>787</v>
      </c>
      <c r="B139" s="21"/>
      <c r="C139" s="21" t="s">
        <v>562</v>
      </c>
      <c r="D139" s="41" t="s">
        <v>788</v>
      </c>
      <c r="E139" s="21" t="s">
        <v>35</v>
      </c>
      <c r="F139" s="23">
        <v>14</v>
      </c>
      <c r="G139" s="125">
        <v>0</v>
      </c>
      <c r="H139" s="122" t="s">
        <v>191</v>
      </c>
      <c r="I139" s="123" t="s">
        <v>2</v>
      </c>
      <c r="J139" s="123" t="s">
        <v>192</v>
      </c>
      <c r="K139" s="124" t="s">
        <v>8</v>
      </c>
      <c r="L139" s="128">
        <v>14</v>
      </c>
      <c r="M139" s="151">
        <v>40.49</v>
      </c>
      <c r="N139" s="151">
        <v>51.7</v>
      </c>
      <c r="O139" s="151">
        <f t="shared" si="13"/>
        <v>723.80000000000007</v>
      </c>
      <c r="P139" s="136">
        <f t="shared" si="15"/>
        <v>7.6659238065584188E-4</v>
      </c>
    </row>
    <row r="140" spans="1:16" ht="52.8">
      <c r="A140" s="21" t="s">
        <v>789</v>
      </c>
      <c r="B140" s="48"/>
      <c r="C140" s="48" t="s">
        <v>562</v>
      </c>
      <c r="D140" s="41" t="s">
        <v>790</v>
      </c>
      <c r="E140" s="21" t="s">
        <v>772</v>
      </c>
      <c r="F140" s="23">
        <v>3</v>
      </c>
      <c r="G140" s="125">
        <v>0</v>
      </c>
      <c r="H140" s="122"/>
      <c r="I140" s="123" t="s">
        <v>562</v>
      </c>
      <c r="J140" s="123" t="s">
        <v>193</v>
      </c>
      <c r="K140" s="124" t="s">
        <v>8</v>
      </c>
      <c r="L140" s="128">
        <v>3</v>
      </c>
      <c r="M140" s="151">
        <v>186.41</v>
      </c>
      <c r="N140" s="151">
        <v>238.04</v>
      </c>
      <c r="O140" s="151">
        <f t="shared" si="13"/>
        <v>714.12</v>
      </c>
      <c r="P140" s="136">
        <f t="shared" si="15"/>
        <v>7.5634008134007973E-4</v>
      </c>
    </row>
    <row r="141" spans="1:16" ht="39.6">
      <c r="A141" s="21" t="s">
        <v>791</v>
      </c>
      <c r="B141" s="21"/>
      <c r="C141" s="21" t="s">
        <v>562</v>
      </c>
      <c r="D141" s="41" t="s">
        <v>792</v>
      </c>
      <c r="E141" s="21" t="s">
        <v>35</v>
      </c>
      <c r="F141" s="23">
        <v>2</v>
      </c>
      <c r="G141" s="125">
        <v>0</v>
      </c>
      <c r="H141" s="122"/>
      <c r="I141" s="123" t="s">
        <v>562</v>
      </c>
      <c r="J141" s="123" t="s">
        <v>194</v>
      </c>
      <c r="K141" s="124" t="s">
        <v>8</v>
      </c>
      <c r="L141" s="128">
        <v>2</v>
      </c>
      <c r="M141" s="151">
        <v>185.14</v>
      </c>
      <c r="N141" s="151">
        <v>236.42</v>
      </c>
      <c r="O141" s="151">
        <f t="shared" si="13"/>
        <v>472.84</v>
      </c>
      <c r="P141" s="136">
        <f t="shared" si="15"/>
        <v>5.0079516616373062E-4</v>
      </c>
    </row>
    <row r="142" spans="1:16" ht="52.8">
      <c r="A142" s="21" t="s">
        <v>793</v>
      </c>
      <c r="B142" s="21"/>
      <c r="C142" s="21" t="s">
        <v>562</v>
      </c>
      <c r="D142" s="41" t="s">
        <v>794</v>
      </c>
      <c r="E142" s="21" t="s">
        <v>35</v>
      </c>
      <c r="F142" s="23">
        <v>2</v>
      </c>
      <c r="G142" s="125">
        <v>0</v>
      </c>
      <c r="H142" s="122"/>
      <c r="I142" s="123" t="s">
        <v>562</v>
      </c>
      <c r="J142" s="123" t="s">
        <v>194</v>
      </c>
      <c r="K142" s="124" t="s">
        <v>8</v>
      </c>
      <c r="L142" s="128">
        <v>2</v>
      </c>
      <c r="M142" s="151">
        <v>185.14</v>
      </c>
      <c r="N142" s="151">
        <v>236.42</v>
      </c>
      <c r="O142" s="151">
        <f t="shared" si="13"/>
        <v>472.84</v>
      </c>
      <c r="P142" s="136">
        <f t="shared" si="15"/>
        <v>5.0079516616373062E-4</v>
      </c>
    </row>
    <row r="143" spans="1:16" ht="66">
      <c r="A143" s="21" t="s">
        <v>795</v>
      </c>
      <c r="B143" s="21">
        <v>73663</v>
      </c>
      <c r="C143" s="21" t="s">
        <v>2</v>
      </c>
      <c r="D143" s="41" t="s">
        <v>796</v>
      </c>
      <c r="E143" s="21" t="s">
        <v>35</v>
      </c>
      <c r="F143" s="23">
        <v>10</v>
      </c>
      <c r="G143" s="125">
        <v>0</v>
      </c>
      <c r="H143" s="122" t="s">
        <v>195</v>
      </c>
      <c r="I143" s="123" t="s">
        <v>2</v>
      </c>
      <c r="J143" s="123" t="s">
        <v>196</v>
      </c>
      <c r="K143" s="124" t="s">
        <v>8</v>
      </c>
      <c r="L143" s="128">
        <v>10</v>
      </c>
      <c r="M143" s="151">
        <v>174.43</v>
      </c>
      <c r="N143" s="151">
        <v>222.74</v>
      </c>
      <c r="O143" s="151">
        <f t="shared" si="13"/>
        <v>2227.4</v>
      </c>
      <c r="P143" s="136">
        <f t="shared" si="15"/>
        <v>2.359087964455405E-3</v>
      </c>
    </row>
    <row r="144" spans="1:16" ht="46.8">
      <c r="A144" s="21" t="s">
        <v>797</v>
      </c>
      <c r="B144" s="21">
        <v>86909</v>
      </c>
      <c r="C144" s="21" t="s">
        <v>2</v>
      </c>
      <c r="D144" s="41" t="s">
        <v>798</v>
      </c>
      <c r="E144" s="21" t="s">
        <v>35</v>
      </c>
      <c r="F144" s="23">
        <v>12</v>
      </c>
      <c r="G144" s="125">
        <v>0</v>
      </c>
      <c r="H144" s="122" t="s">
        <v>197</v>
      </c>
      <c r="I144" s="123" t="s">
        <v>2</v>
      </c>
      <c r="J144" s="123" t="s">
        <v>198</v>
      </c>
      <c r="K144" s="124" t="s">
        <v>8</v>
      </c>
      <c r="L144" s="128">
        <v>12</v>
      </c>
      <c r="M144" s="151">
        <v>123.34</v>
      </c>
      <c r="N144" s="151">
        <v>157.5</v>
      </c>
      <c r="O144" s="151">
        <f t="shared" si="13"/>
        <v>1890</v>
      </c>
      <c r="P144" s="136">
        <f t="shared" si="15"/>
        <v>2.0017402589659313E-3</v>
      </c>
    </row>
    <row r="145" spans="1:16" ht="46.8">
      <c r="A145" s="21" t="s">
        <v>799</v>
      </c>
      <c r="B145" s="21">
        <v>86916</v>
      </c>
      <c r="C145" s="21" t="s">
        <v>2</v>
      </c>
      <c r="D145" s="41" t="s">
        <v>800</v>
      </c>
      <c r="E145" s="21" t="s">
        <v>35</v>
      </c>
      <c r="F145" s="23">
        <v>11</v>
      </c>
      <c r="G145" s="125">
        <v>0</v>
      </c>
      <c r="H145" s="122" t="s">
        <v>199</v>
      </c>
      <c r="I145" s="123" t="s">
        <v>2</v>
      </c>
      <c r="J145" s="123" t="s">
        <v>200</v>
      </c>
      <c r="K145" s="124" t="s">
        <v>8</v>
      </c>
      <c r="L145" s="128">
        <v>11</v>
      </c>
      <c r="M145" s="151">
        <v>23.15</v>
      </c>
      <c r="N145" s="151">
        <v>29.56</v>
      </c>
      <c r="O145" s="151">
        <f t="shared" si="13"/>
        <v>325.15999999999997</v>
      </c>
      <c r="P145" s="136">
        <f t="shared" si="15"/>
        <v>3.443840542885514E-4</v>
      </c>
    </row>
    <row r="146" spans="1:16" ht="39.6">
      <c r="A146" s="21" t="s">
        <v>801</v>
      </c>
      <c r="B146" s="21">
        <v>86906</v>
      </c>
      <c r="C146" s="21" t="s">
        <v>2</v>
      </c>
      <c r="D146" s="41" t="s">
        <v>802</v>
      </c>
      <c r="E146" s="21" t="s">
        <v>35</v>
      </c>
      <c r="F146" s="23">
        <v>19</v>
      </c>
      <c r="G146" s="125">
        <v>0</v>
      </c>
      <c r="H146" s="122" t="s">
        <v>201</v>
      </c>
      <c r="I146" s="123" t="s">
        <v>2</v>
      </c>
      <c r="J146" s="123" t="s">
        <v>202</v>
      </c>
      <c r="K146" s="124" t="s">
        <v>8</v>
      </c>
      <c r="L146" s="128">
        <v>19</v>
      </c>
      <c r="M146" s="151">
        <v>71.02</v>
      </c>
      <c r="N146" s="151">
        <v>90.69</v>
      </c>
      <c r="O146" s="151">
        <f t="shared" si="13"/>
        <v>1723.11</v>
      </c>
      <c r="P146" s="136">
        <f t="shared" si="15"/>
        <v>1.8249834167337489E-3</v>
      </c>
    </row>
    <row r="147" spans="1:16" ht="52.8">
      <c r="A147" s="21" t="s">
        <v>803</v>
      </c>
      <c r="B147" s="21"/>
      <c r="C147" s="21" t="s">
        <v>562</v>
      </c>
      <c r="D147" s="41" t="s">
        <v>804</v>
      </c>
      <c r="E147" s="21" t="s">
        <v>35</v>
      </c>
      <c r="F147" s="23">
        <v>17</v>
      </c>
      <c r="G147" s="125">
        <v>0</v>
      </c>
      <c r="H147" s="122" t="s">
        <v>203</v>
      </c>
      <c r="I147" s="123" t="s">
        <v>2</v>
      </c>
      <c r="J147" s="123" t="s">
        <v>204</v>
      </c>
      <c r="K147" s="124" t="s">
        <v>8</v>
      </c>
      <c r="L147" s="128">
        <v>17</v>
      </c>
      <c r="M147" s="151">
        <v>43.93</v>
      </c>
      <c r="N147" s="151">
        <v>56.09</v>
      </c>
      <c r="O147" s="151">
        <f t="shared" si="13"/>
        <v>953.53000000000009</v>
      </c>
      <c r="P147" s="136">
        <f t="shared" si="15"/>
        <v>1.0099044386940659E-3</v>
      </c>
    </row>
    <row r="148" spans="1:16" ht="52.8">
      <c r="A148" s="21" t="s">
        <v>805</v>
      </c>
      <c r="B148" s="49"/>
      <c r="C148" s="49" t="s">
        <v>562</v>
      </c>
      <c r="D148" s="41" t="s">
        <v>806</v>
      </c>
      <c r="E148" s="21" t="s">
        <v>35</v>
      </c>
      <c r="F148" s="23">
        <v>13</v>
      </c>
      <c r="G148" s="125">
        <v>0</v>
      </c>
      <c r="H148" s="122" t="s">
        <v>205</v>
      </c>
      <c r="I148" s="123" t="s">
        <v>2</v>
      </c>
      <c r="J148" s="123" t="s">
        <v>206</v>
      </c>
      <c r="K148" s="124" t="s">
        <v>8</v>
      </c>
      <c r="L148" s="128">
        <v>13</v>
      </c>
      <c r="M148" s="151">
        <v>33.119999999999997</v>
      </c>
      <c r="N148" s="151">
        <v>42.29</v>
      </c>
      <c r="O148" s="151">
        <f t="shared" si="13"/>
        <v>549.77</v>
      </c>
      <c r="P148" s="136">
        <f t="shared" si="15"/>
        <v>5.8227340855645496E-4</v>
      </c>
    </row>
    <row r="149" spans="1:16" ht="52.8">
      <c r="A149" s="21" t="s">
        <v>807</v>
      </c>
      <c r="B149" s="21"/>
      <c r="C149" s="21" t="s">
        <v>562</v>
      </c>
      <c r="D149" s="41" t="s">
        <v>808</v>
      </c>
      <c r="E149" s="21" t="s">
        <v>35</v>
      </c>
      <c r="F149" s="23">
        <v>6</v>
      </c>
      <c r="G149" s="125">
        <v>0</v>
      </c>
      <c r="H149" s="122" t="s">
        <v>207</v>
      </c>
      <c r="I149" s="123" t="s">
        <v>2</v>
      </c>
      <c r="J149" s="123" t="s">
        <v>208</v>
      </c>
      <c r="K149" s="124" t="s">
        <v>8</v>
      </c>
      <c r="L149" s="128">
        <v>6</v>
      </c>
      <c r="M149" s="151">
        <v>358.11</v>
      </c>
      <c r="N149" s="151">
        <v>457.3</v>
      </c>
      <c r="O149" s="151">
        <f t="shared" ref="O149:O207" si="16">L149*N149</f>
        <v>2743.8</v>
      </c>
      <c r="P149" s="136">
        <f t="shared" si="15"/>
        <v>2.9060184775400646E-3</v>
      </c>
    </row>
    <row r="150" spans="1:16" ht="52.8">
      <c r="A150" s="21" t="s">
        <v>809</v>
      </c>
      <c r="B150" s="21"/>
      <c r="C150" s="21" t="s">
        <v>562</v>
      </c>
      <c r="D150" s="28" t="s">
        <v>810</v>
      </c>
      <c r="E150" s="21" t="s">
        <v>35</v>
      </c>
      <c r="F150" s="23">
        <v>3</v>
      </c>
      <c r="G150" s="125">
        <v>0</v>
      </c>
      <c r="H150" s="122" t="s">
        <v>209</v>
      </c>
      <c r="I150" s="123" t="s">
        <v>2</v>
      </c>
      <c r="J150" s="123" t="s">
        <v>210</v>
      </c>
      <c r="K150" s="124" t="s">
        <v>8</v>
      </c>
      <c r="L150" s="128">
        <v>3</v>
      </c>
      <c r="M150" s="151">
        <v>320.52</v>
      </c>
      <c r="N150" s="151">
        <v>409.3</v>
      </c>
      <c r="O150" s="151">
        <f t="shared" si="16"/>
        <v>1227.9000000000001</v>
      </c>
      <c r="P150" s="136">
        <f t="shared" si="15"/>
        <v>1.3004956952297709E-3</v>
      </c>
    </row>
    <row r="151" spans="1:16" ht="52.8">
      <c r="A151" s="21" t="s">
        <v>811</v>
      </c>
      <c r="B151" s="21"/>
      <c r="C151" s="21" t="s">
        <v>562</v>
      </c>
      <c r="D151" s="28" t="s">
        <v>812</v>
      </c>
      <c r="E151" s="21" t="s">
        <v>35</v>
      </c>
      <c r="F151" s="23">
        <v>1</v>
      </c>
      <c r="G151" s="125">
        <v>0</v>
      </c>
      <c r="H151" s="122" t="s">
        <v>211</v>
      </c>
      <c r="I151" s="123" t="s">
        <v>2</v>
      </c>
      <c r="J151" s="123" t="s">
        <v>212</v>
      </c>
      <c r="K151" s="124" t="s">
        <v>8</v>
      </c>
      <c r="L151" s="128">
        <v>1</v>
      </c>
      <c r="M151" s="151">
        <v>730.48</v>
      </c>
      <c r="N151" s="151">
        <v>932.82</v>
      </c>
      <c r="O151" s="151">
        <f t="shared" si="16"/>
        <v>932.82</v>
      </c>
      <c r="P151" s="136">
        <f t="shared" si="15"/>
        <v>9.879700255918519E-4</v>
      </c>
    </row>
    <row r="152" spans="1:16" ht="39.6">
      <c r="A152" s="21" t="s">
        <v>813</v>
      </c>
      <c r="B152" s="21"/>
      <c r="C152" s="21" t="s">
        <v>562</v>
      </c>
      <c r="D152" s="41" t="s">
        <v>814</v>
      </c>
      <c r="E152" s="21" t="s">
        <v>35</v>
      </c>
      <c r="F152" s="23">
        <v>10</v>
      </c>
      <c r="G152" s="125">
        <v>0</v>
      </c>
      <c r="H152" s="122" t="s">
        <v>213</v>
      </c>
      <c r="I152" s="123" t="s">
        <v>33</v>
      </c>
      <c r="J152" s="123" t="s">
        <v>214</v>
      </c>
      <c r="K152" s="124" t="s">
        <v>35</v>
      </c>
      <c r="L152" s="128">
        <v>10</v>
      </c>
      <c r="M152" s="151">
        <v>30.83</v>
      </c>
      <c r="N152" s="151">
        <v>39.36</v>
      </c>
      <c r="O152" s="151">
        <f t="shared" si="16"/>
        <v>393.6</v>
      </c>
      <c r="P152" s="136">
        <f t="shared" si="15"/>
        <v>4.1687035234338126E-4</v>
      </c>
    </row>
    <row r="153" spans="1:16" ht="26.4">
      <c r="A153" s="21" t="s">
        <v>815</v>
      </c>
      <c r="B153" s="21"/>
      <c r="C153" s="21" t="s">
        <v>562</v>
      </c>
      <c r="D153" s="28" t="s">
        <v>816</v>
      </c>
      <c r="E153" s="21" t="s">
        <v>35</v>
      </c>
      <c r="F153" s="23">
        <v>1</v>
      </c>
      <c r="G153" s="125">
        <v>0</v>
      </c>
      <c r="H153" s="122" t="s">
        <v>188</v>
      </c>
      <c r="I153" s="123" t="s">
        <v>6</v>
      </c>
      <c r="J153" s="123" t="s">
        <v>189</v>
      </c>
      <c r="K153" s="124" t="s">
        <v>8</v>
      </c>
      <c r="L153" s="128">
        <v>1</v>
      </c>
      <c r="M153" s="151">
        <v>609.69000000000005</v>
      </c>
      <c r="N153" s="151">
        <v>778.57</v>
      </c>
      <c r="O153" s="151">
        <f t="shared" si="16"/>
        <v>778.57</v>
      </c>
      <c r="P153" s="136">
        <f t="shared" si="15"/>
        <v>8.2460048329264818E-4</v>
      </c>
    </row>
    <row r="154" spans="1:16" ht="26.4">
      <c r="A154" s="21" t="s">
        <v>817</v>
      </c>
      <c r="B154" s="21"/>
      <c r="C154" s="21" t="s">
        <v>562</v>
      </c>
      <c r="D154" s="28" t="s">
        <v>818</v>
      </c>
      <c r="E154" s="21" t="s">
        <v>35</v>
      </c>
      <c r="F154" s="23">
        <v>94</v>
      </c>
      <c r="G154" s="125">
        <v>0</v>
      </c>
      <c r="H154" s="122" t="s">
        <v>213</v>
      </c>
      <c r="I154" s="123" t="s">
        <v>33</v>
      </c>
      <c r="J154" s="123" t="s">
        <v>214</v>
      </c>
      <c r="K154" s="124" t="s">
        <v>35</v>
      </c>
      <c r="L154" s="128">
        <v>94</v>
      </c>
      <c r="M154" s="151">
        <v>30.83</v>
      </c>
      <c r="N154" s="151">
        <v>39.36</v>
      </c>
      <c r="O154" s="151">
        <f t="shared" si="16"/>
        <v>3699.84</v>
      </c>
      <c r="P154" s="136">
        <f t="shared" si="15"/>
        <v>3.9185813120277838E-3</v>
      </c>
    </row>
    <row r="155" spans="1:16" ht="39.6">
      <c r="A155" s="21" t="s">
        <v>819</v>
      </c>
      <c r="B155" s="21" t="s">
        <v>820</v>
      </c>
      <c r="C155" s="21" t="s">
        <v>2</v>
      </c>
      <c r="D155" s="28" t="s">
        <v>821</v>
      </c>
      <c r="E155" s="21" t="s">
        <v>538</v>
      </c>
      <c r="F155" s="23">
        <v>9.9</v>
      </c>
      <c r="G155" s="125">
        <v>0</v>
      </c>
      <c r="H155" s="122" t="s">
        <v>215</v>
      </c>
      <c r="I155" s="123" t="s">
        <v>2</v>
      </c>
      <c r="J155" s="123" t="s">
        <v>216</v>
      </c>
      <c r="K155" s="124" t="s">
        <v>15</v>
      </c>
      <c r="L155" s="128">
        <v>9.9</v>
      </c>
      <c r="M155" s="151">
        <v>119.09</v>
      </c>
      <c r="N155" s="151">
        <v>152.07</v>
      </c>
      <c r="O155" s="151">
        <f t="shared" si="16"/>
        <v>1505.4929999999999</v>
      </c>
      <c r="P155" s="136">
        <f t="shared" si="15"/>
        <v>1.5945005014240193E-3</v>
      </c>
    </row>
    <row r="156" spans="1:16" ht="26.4">
      <c r="A156" s="43">
        <v>16</v>
      </c>
      <c r="B156" s="35"/>
      <c r="C156" s="35"/>
      <c r="D156" s="55" t="s">
        <v>217</v>
      </c>
      <c r="E156" s="44"/>
      <c r="F156" s="35"/>
      <c r="G156" s="143"/>
      <c r="H156" s="138"/>
      <c r="I156" s="138"/>
      <c r="J156" s="138" t="s">
        <v>217</v>
      </c>
      <c r="K156" s="138"/>
      <c r="L156" s="144"/>
      <c r="M156" s="140"/>
      <c r="N156" s="140"/>
      <c r="O156" s="141">
        <f>SUM(O157:O177)</f>
        <v>5289.4881999999998</v>
      </c>
      <c r="P156" s="142">
        <f>SUM(P157:P177)</f>
        <v>5.6022124228916588E-3</v>
      </c>
    </row>
    <row r="157" spans="1:16" ht="46.8">
      <c r="A157" s="21" t="s">
        <v>822</v>
      </c>
      <c r="B157" s="21" t="s">
        <v>823</v>
      </c>
      <c r="C157" s="21" t="s">
        <v>2</v>
      </c>
      <c r="D157" s="28" t="s">
        <v>824</v>
      </c>
      <c r="E157" s="21" t="s">
        <v>16</v>
      </c>
      <c r="F157" s="23">
        <v>0.78</v>
      </c>
      <c r="G157" s="125">
        <v>0</v>
      </c>
      <c r="H157" s="122" t="s">
        <v>218</v>
      </c>
      <c r="I157" s="123" t="s">
        <v>2</v>
      </c>
      <c r="J157" s="123" t="s">
        <v>219</v>
      </c>
      <c r="K157" s="124" t="s">
        <v>16</v>
      </c>
      <c r="L157" s="128">
        <v>0.78</v>
      </c>
      <c r="M157" s="151">
        <v>696.25</v>
      </c>
      <c r="N157" s="151">
        <v>889.11</v>
      </c>
      <c r="O157" s="151">
        <f t="shared" si="16"/>
        <v>693.50580000000002</v>
      </c>
      <c r="P157" s="136">
        <f t="shared" ref="P157:P177" si="17">O157/$O$325</f>
        <v>7.3450713210919329E-4</v>
      </c>
    </row>
    <row r="158" spans="1:16" ht="31.2">
      <c r="A158" s="21" t="s">
        <v>825</v>
      </c>
      <c r="B158" s="21">
        <v>85014</v>
      </c>
      <c r="C158" s="21" t="s">
        <v>2</v>
      </c>
      <c r="D158" s="28" t="s">
        <v>826</v>
      </c>
      <c r="E158" s="21" t="s">
        <v>4</v>
      </c>
      <c r="F158" s="23">
        <v>0.32</v>
      </c>
      <c r="G158" s="125">
        <v>0</v>
      </c>
      <c r="H158" s="122" t="s">
        <v>220</v>
      </c>
      <c r="I158" s="123" t="s">
        <v>2</v>
      </c>
      <c r="J158" s="123" t="s">
        <v>221</v>
      </c>
      <c r="K158" s="124" t="s">
        <v>4</v>
      </c>
      <c r="L158" s="128">
        <v>0.32</v>
      </c>
      <c r="M158" s="151">
        <v>790.39</v>
      </c>
      <c r="N158" s="151">
        <v>1009.32</v>
      </c>
      <c r="O158" s="151">
        <f t="shared" si="16"/>
        <v>322.98240000000004</v>
      </c>
      <c r="P158" s="136">
        <f t="shared" si="17"/>
        <v>3.4207771059123704E-4</v>
      </c>
    </row>
    <row r="159" spans="1:16" ht="31.2">
      <c r="A159" s="21" t="s">
        <v>827</v>
      </c>
      <c r="B159" s="21" t="s">
        <v>828</v>
      </c>
      <c r="C159" s="21" t="s">
        <v>2</v>
      </c>
      <c r="D159" s="28" t="s">
        <v>829</v>
      </c>
      <c r="E159" s="21" t="s">
        <v>538</v>
      </c>
      <c r="F159" s="23">
        <v>22</v>
      </c>
      <c r="G159" s="125">
        <v>0</v>
      </c>
      <c r="H159" s="122" t="s">
        <v>222</v>
      </c>
      <c r="I159" s="123" t="s">
        <v>2</v>
      </c>
      <c r="J159" s="123" t="s">
        <v>223</v>
      </c>
      <c r="K159" s="124" t="s">
        <v>15</v>
      </c>
      <c r="L159" s="128">
        <v>22</v>
      </c>
      <c r="M159" s="151">
        <v>35.159999999999997</v>
      </c>
      <c r="N159" s="151">
        <v>44.89</v>
      </c>
      <c r="O159" s="151">
        <f t="shared" si="16"/>
        <v>987.58</v>
      </c>
      <c r="P159" s="136">
        <f t="shared" si="17"/>
        <v>1.0459675370103568E-3</v>
      </c>
    </row>
    <row r="160" spans="1:16">
      <c r="A160" s="21" t="s">
        <v>830</v>
      </c>
      <c r="B160" s="21" t="s">
        <v>831</v>
      </c>
      <c r="C160" s="21" t="s">
        <v>6</v>
      </c>
      <c r="D160" s="28" t="s">
        <v>832</v>
      </c>
      <c r="E160" s="21" t="s">
        <v>538</v>
      </c>
      <c r="F160" s="23">
        <v>22</v>
      </c>
      <c r="G160" s="125">
        <v>0</v>
      </c>
      <c r="H160" s="122" t="s">
        <v>224</v>
      </c>
      <c r="I160" s="123" t="s">
        <v>6</v>
      </c>
      <c r="J160" s="123" t="s">
        <v>225</v>
      </c>
      <c r="K160" s="124" t="s">
        <v>15</v>
      </c>
      <c r="L160" s="128">
        <v>22</v>
      </c>
      <c r="M160" s="151">
        <v>15.87</v>
      </c>
      <c r="N160" s="151">
        <v>20.260000000000002</v>
      </c>
      <c r="O160" s="151">
        <f t="shared" si="16"/>
        <v>445.72</v>
      </c>
      <c r="P160" s="136">
        <f t="shared" si="17"/>
        <v>4.7207178213031474E-4</v>
      </c>
    </row>
    <row r="161" spans="1:16" ht="26.4">
      <c r="A161" s="21" t="s">
        <v>833</v>
      </c>
      <c r="B161" s="21"/>
      <c r="C161" s="21" t="s">
        <v>562</v>
      </c>
      <c r="D161" s="28" t="s">
        <v>834</v>
      </c>
      <c r="E161" s="21" t="s">
        <v>35</v>
      </c>
      <c r="F161" s="23">
        <v>2</v>
      </c>
      <c r="G161" s="125">
        <v>0</v>
      </c>
      <c r="H161" s="122"/>
      <c r="I161" s="123" t="s">
        <v>562</v>
      </c>
      <c r="J161" s="123" t="s">
        <v>226</v>
      </c>
      <c r="K161" s="124" t="s">
        <v>8</v>
      </c>
      <c r="L161" s="128">
        <v>2</v>
      </c>
      <c r="M161" s="151">
        <v>12.85</v>
      </c>
      <c r="N161" s="151">
        <v>16.399999999999999</v>
      </c>
      <c r="O161" s="151">
        <f t="shared" si="16"/>
        <v>32.799999999999997</v>
      </c>
      <c r="P161" s="136">
        <f t="shared" si="17"/>
        <v>3.4739196028615101E-5</v>
      </c>
    </row>
    <row r="162" spans="1:16">
      <c r="A162" s="21" t="s">
        <v>835</v>
      </c>
      <c r="B162" s="21"/>
      <c r="C162" s="21" t="s">
        <v>562</v>
      </c>
      <c r="D162" s="28" t="s">
        <v>836</v>
      </c>
      <c r="E162" s="21" t="s">
        <v>35</v>
      </c>
      <c r="F162" s="23">
        <v>4</v>
      </c>
      <c r="G162" s="125">
        <v>0</v>
      </c>
      <c r="H162" s="122" t="s">
        <v>227</v>
      </c>
      <c r="I162" s="123" t="s">
        <v>33</v>
      </c>
      <c r="J162" s="123" t="s">
        <v>228</v>
      </c>
      <c r="K162" s="124" t="s">
        <v>35</v>
      </c>
      <c r="L162" s="128">
        <v>4</v>
      </c>
      <c r="M162" s="151">
        <v>40.229999999999997</v>
      </c>
      <c r="N162" s="151">
        <v>51.37</v>
      </c>
      <c r="O162" s="151">
        <f t="shared" si="16"/>
        <v>205.48</v>
      </c>
      <c r="P162" s="136">
        <f t="shared" si="17"/>
        <v>2.1762835365731192E-4</v>
      </c>
    </row>
    <row r="163" spans="1:16" ht="31.2">
      <c r="A163" s="21" t="s">
        <v>837</v>
      </c>
      <c r="B163" s="21"/>
      <c r="C163" s="21" t="s">
        <v>562</v>
      </c>
      <c r="D163" s="28" t="s">
        <v>838</v>
      </c>
      <c r="E163" s="21" t="s">
        <v>35</v>
      </c>
      <c r="F163" s="23">
        <v>3</v>
      </c>
      <c r="G163" s="125">
        <v>0</v>
      </c>
      <c r="H163" s="122" t="s">
        <v>229</v>
      </c>
      <c r="I163" s="123" t="s">
        <v>33</v>
      </c>
      <c r="J163" s="123" t="s">
        <v>230</v>
      </c>
      <c r="K163" s="124" t="s">
        <v>35</v>
      </c>
      <c r="L163" s="128">
        <v>3</v>
      </c>
      <c r="M163" s="151">
        <v>63.07</v>
      </c>
      <c r="N163" s="151">
        <v>80.540000000000006</v>
      </c>
      <c r="O163" s="151">
        <f t="shared" si="16"/>
        <v>241.62</v>
      </c>
      <c r="P163" s="136">
        <f t="shared" si="17"/>
        <v>2.5590501659859696E-4</v>
      </c>
    </row>
    <row r="164" spans="1:16" ht="46.8">
      <c r="A164" s="21" t="s">
        <v>839</v>
      </c>
      <c r="B164" s="21"/>
      <c r="C164" s="21" t="s">
        <v>562</v>
      </c>
      <c r="D164" s="28" t="s">
        <v>840</v>
      </c>
      <c r="E164" s="21" t="s">
        <v>35</v>
      </c>
      <c r="F164" s="23">
        <v>6</v>
      </c>
      <c r="G164" s="125">
        <v>0</v>
      </c>
      <c r="H164" s="122" t="s">
        <v>231</v>
      </c>
      <c r="I164" s="123" t="s">
        <v>2</v>
      </c>
      <c r="J164" s="123" t="s">
        <v>232</v>
      </c>
      <c r="K164" s="124" t="s">
        <v>8</v>
      </c>
      <c r="L164" s="128">
        <v>6</v>
      </c>
      <c r="M164" s="151">
        <v>20.87</v>
      </c>
      <c r="N164" s="151">
        <v>26.65</v>
      </c>
      <c r="O164" s="151">
        <f t="shared" si="16"/>
        <v>159.89999999999998</v>
      </c>
      <c r="P164" s="136">
        <f t="shared" si="17"/>
        <v>1.693535806394986E-4</v>
      </c>
    </row>
    <row r="165" spans="1:16" ht="46.8">
      <c r="A165" s="21" t="s">
        <v>841</v>
      </c>
      <c r="B165" s="21"/>
      <c r="C165" s="21" t="s">
        <v>562</v>
      </c>
      <c r="D165" s="28" t="s">
        <v>842</v>
      </c>
      <c r="E165" s="21" t="s">
        <v>35</v>
      </c>
      <c r="F165" s="23">
        <v>4</v>
      </c>
      <c r="G165" s="125">
        <v>0</v>
      </c>
      <c r="H165" s="122" t="s">
        <v>233</v>
      </c>
      <c r="I165" s="123" t="s">
        <v>2</v>
      </c>
      <c r="J165" s="123" t="s">
        <v>234</v>
      </c>
      <c r="K165" s="124" t="s">
        <v>8</v>
      </c>
      <c r="L165" s="128">
        <v>4</v>
      </c>
      <c r="M165" s="151">
        <v>13.26</v>
      </c>
      <c r="N165" s="151">
        <v>16.93</v>
      </c>
      <c r="O165" s="151">
        <f t="shared" si="16"/>
        <v>67.72</v>
      </c>
      <c r="P165" s="136">
        <f t="shared" si="17"/>
        <v>7.1723730337128493E-5</v>
      </c>
    </row>
    <row r="166" spans="1:16" ht="31.2">
      <c r="A166" s="21" t="s">
        <v>843</v>
      </c>
      <c r="B166" s="21"/>
      <c r="C166" s="21" t="s">
        <v>562</v>
      </c>
      <c r="D166" s="28" t="s">
        <v>844</v>
      </c>
      <c r="E166" s="21" t="s">
        <v>35</v>
      </c>
      <c r="F166" s="23">
        <v>4</v>
      </c>
      <c r="G166" s="125">
        <v>0</v>
      </c>
      <c r="H166" s="122" t="s">
        <v>235</v>
      </c>
      <c r="I166" s="123" t="s">
        <v>33</v>
      </c>
      <c r="J166" s="123" t="s">
        <v>236</v>
      </c>
      <c r="K166" s="124" t="s">
        <v>35</v>
      </c>
      <c r="L166" s="128">
        <v>4</v>
      </c>
      <c r="M166" s="151">
        <v>16.73</v>
      </c>
      <c r="N166" s="151">
        <v>21.36</v>
      </c>
      <c r="O166" s="151">
        <f t="shared" si="16"/>
        <v>85.44</v>
      </c>
      <c r="P166" s="136">
        <f t="shared" si="17"/>
        <v>9.0491369167221774E-5</v>
      </c>
    </row>
    <row r="167" spans="1:16" ht="31.2">
      <c r="A167" s="21" t="s">
        <v>845</v>
      </c>
      <c r="B167" s="21"/>
      <c r="C167" s="21" t="s">
        <v>562</v>
      </c>
      <c r="D167" s="28" t="s">
        <v>846</v>
      </c>
      <c r="E167" s="21" t="s">
        <v>35</v>
      </c>
      <c r="F167" s="23">
        <v>1</v>
      </c>
      <c r="G167" s="125">
        <v>0</v>
      </c>
      <c r="H167" s="122" t="s">
        <v>237</v>
      </c>
      <c r="I167" s="123" t="s">
        <v>33</v>
      </c>
      <c r="J167" s="123" t="s">
        <v>238</v>
      </c>
      <c r="K167" s="124" t="s">
        <v>35</v>
      </c>
      <c r="L167" s="128">
        <v>1</v>
      </c>
      <c r="M167" s="151">
        <v>21.88</v>
      </c>
      <c r="N167" s="151">
        <v>27.94</v>
      </c>
      <c r="O167" s="151">
        <f t="shared" si="16"/>
        <v>27.94</v>
      </c>
      <c r="P167" s="136">
        <f t="shared" si="17"/>
        <v>2.9591863934131281E-5</v>
      </c>
    </row>
    <row r="168" spans="1:16" ht="46.8">
      <c r="A168" s="21" t="s">
        <v>847</v>
      </c>
      <c r="B168" s="21"/>
      <c r="C168" s="21" t="s">
        <v>562</v>
      </c>
      <c r="D168" s="28" t="s">
        <v>848</v>
      </c>
      <c r="E168" s="21" t="s">
        <v>35</v>
      </c>
      <c r="F168" s="23">
        <v>1</v>
      </c>
      <c r="G168" s="125">
        <v>0</v>
      </c>
      <c r="H168" s="122" t="s">
        <v>239</v>
      </c>
      <c r="I168" s="123" t="s">
        <v>2</v>
      </c>
      <c r="J168" s="123" t="s">
        <v>240</v>
      </c>
      <c r="K168" s="124" t="s">
        <v>8</v>
      </c>
      <c r="L168" s="128">
        <v>1</v>
      </c>
      <c r="M168" s="151">
        <v>10.050000000000001</v>
      </c>
      <c r="N168" s="151">
        <v>12.83</v>
      </c>
      <c r="O168" s="151">
        <f t="shared" si="16"/>
        <v>12.83</v>
      </c>
      <c r="P168" s="136">
        <f t="shared" si="17"/>
        <v>1.3588533080705236E-5</v>
      </c>
    </row>
    <row r="169" spans="1:16" ht="46.8">
      <c r="A169" s="21" t="s">
        <v>849</v>
      </c>
      <c r="B169" s="21"/>
      <c r="C169" s="21" t="s">
        <v>562</v>
      </c>
      <c r="D169" s="28" t="s">
        <v>850</v>
      </c>
      <c r="E169" s="21" t="s">
        <v>35</v>
      </c>
      <c r="F169" s="23">
        <v>2</v>
      </c>
      <c r="G169" s="125">
        <v>0</v>
      </c>
      <c r="H169" s="122" t="s">
        <v>241</v>
      </c>
      <c r="I169" s="123" t="s">
        <v>2</v>
      </c>
      <c r="J169" s="123" t="s">
        <v>242</v>
      </c>
      <c r="K169" s="124" t="s">
        <v>8</v>
      </c>
      <c r="L169" s="128">
        <v>2</v>
      </c>
      <c r="M169" s="151">
        <v>22.61</v>
      </c>
      <c r="N169" s="151">
        <v>28.87</v>
      </c>
      <c r="O169" s="151">
        <f t="shared" si="16"/>
        <v>57.74</v>
      </c>
      <c r="P169" s="136">
        <f t="shared" si="17"/>
        <v>6.1153694472324268E-5</v>
      </c>
    </row>
    <row r="170" spans="1:16" ht="46.8">
      <c r="A170" s="21" t="s">
        <v>851</v>
      </c>
      <c r="B170" s="21"/>
      <c r="C170" s="21" t="s">
        <v>562</v>
      </c>
      <c r="D170" s="28" t="s">
        <v>852</v>
      </c>
      <c r="E170" s="21" t="s">
        <v>35</v>
      </c>
      <c r="F170" s="23">
        <v>2</v>
      </c>
      <c r="G170" s="125">
        <v>0</v>
      </c>
      <c r="H170" s="122" t="s">
        <v>243</v>
      </c>
      <c r="I170" s="123" t="s">
        <v>2</v>
      </c>
      <c r="J170" s="123" t="s">
        <v>244</v>
      </c>
      <c r="K170" s="124" t="s">
        <v>8</v>
      </c>
      <c r="L170" s="128">
        <v>2</v>
      </c>
      <c r="M170" s="151">
        <v>39.31</v>
      </c>
      <c r="N170" s="151">
        <v>50.19</v>
      </c>
      <c r="O170" s="151">
        <f t="shared" si="16"/>
        <v>100.38</v>
      </c>
      <c r="P170" s="136">
        <f t="shared" si="17"/>
        <v>1.063146493095239E-4</v>
      </c>
    </row>
    <row r="171" spans="1:16" ht="46.8">
      <c r="A171" s="21" t="s">
        <v>853</v>
      </c>
      <c r="B171" s="21"/>
      <c r="C171" s="21" t="s">
        <v>562</v>
      </c>
      <c r="D171" s="28" t="s">
        <v>854</v>
      </c>
      <c r="E171" s="21" t="s">
        <v>35</v>
      </c>
      <c r="F171" s="23">
        <v>2</v>
      </c>
      <c r="G171" s="125">
        <v>0</v>
      </c>
      <c r="H171" s="122" t="s">
        <v>245</v>
      </c>
      <c r="I171" s="123" t="s">
        <v>2</v>
      </c>
      <c r="J171" s="123" t="s">
        <v>246</v>
      </c>
      <c r="K171" s="124" t="s">
        <v>8</v>
      </c>
      <c r="L171" s="128">
        <v>2</v>
      </c>
      <c r="M171" s="151">
        <v>19.579999999999998</v>
      </c>
      <c r="N171" s="151">
        <v>25</v>
      </c>
      <c r="O171" s="151">
        <f t="shared" si="16"/>
        <v>50</v>
      </c>
      <c r="P171" s="136">
        <f t="shared" si="17"/>
        <v>5.2956091507035218E-5</v>
      </c>
    </row>
    <row r="172" spans="1:16" ht="26.4">
      <c r="A172" s="21" t="s">
        <v>855</v>
      </c>
      <c r="B172" s="21"/>
      <c r="C172" s="21" t="s">
        <v>562</v>
      </c>
      <c r="D172" s="28" t="s">
        <v>856</v>
      </c>
      <c r="E172" s="21" t="s">
        <v>35</v>
      </c>
      <c r="F172" s="23">
        <v>1</v>
      </c>
      <c r="G172" s="125">
        <v>0</v>
      </c>
      <c r="H172" s="122" t="s">
        <v>247</v>
      </c>
      <c r="I172" s="123" t="s">
        <v>33</v>
      </c>
      <c r="J172" s="123" t="s">
        <v>248</v>
      </c>
      <c r="K172" s="124" t="s">
        <v>35</v>
      </c>
      <c r="L172" s="128">
        <v>1</v>
      </c>
      <c r="M172" s="151">
        <v>160.43</v>
      </c>
      <c r="N172" s="151">
        <v>204.86</v>
      </c>
      <c r="O172" s="151">
        <f t="shared" si="16"/>
        <v>204.86</v>
      </c>
      <c r="P172" s="136">
        <f t="shared" si="17"/>
        <v>2.169716981226247E-4</v>
      </c>
    </row>
    <row r="173" spans="1:16">
      <c r="A173" s="21" t="s">
        <v>857</v>
      </c>
      <c r="B173" s="21"/>
      <c r="C173" s="21" t="s">
        <v>562</v>
      </c>
      <c r="D173" s="28" t="s">
        <v>858</v>
      </c>
      <c r="E173" s="21" t="s">
        <v>35</v>
      </c>
      <c r="F173" s="23">
        <v>1</v>
      </c>
      <c r="G173" s="125">
        <v>0</v>
      </c>
      <c r="H173" s="122" t="s">
        <v>249</v>
      </c>
      <c r="I173" s="123" t="s">
        <v>33</v>
      </c>
      <c r="J173" s="123" t="s">
        <v>250</v>
      </c>
      <c r="K173" s="124" t="s">
        <v>35</v>
      </c>
      <c r="L173" s="128">
        <v>1</v>
      </c>
      <c r="M173" s="151">
        <v>189.03</v>
      </c>
      <c r="N173" s="151">
        <v>241.39</v>
      </c>
      <c r="O173" s="151">
        <f t="shared" si="16"/>
        <v>241.39</v>
      </c>
      <c r="P173" s="136">
        <f t="shared" si="17"/>
        <v>2.5566141857766457E-4</v>
      </c>
    </row>
    <row r="174" spans="1:16" ht="31.2">
      <c r="A174" s="21" t="s">
        <v>859</v>
      </c>
      <c r="B174" s="21"/>
      <c r="C174" s="21" t="s">
        <v>562</v>
      </c>
      <c r="D174" s="28" t="s">
        <v>860</v>
      </c>
      <c r="E174" s="21" t="s">
        <v>538</v>
      </c>
      <c r="F174" s="23">
        <v>2</v>
      </c>
      <c r="G174" s="125">
        <v>0</v>
      </c>
      <c r="H174" s="122" t="s">
        <v>251</v>
      </c>
      <c r="I174" s="123" t="s">
        <v>2</v>
      </c>
      <c r="J174" s="123" t="s">
        <v>252</v>
      </c>
      <c r="K174" s="124" t="s">
        <v>8</v>
      </c>
      <c r="L174" s="128">
        <v>2</v>
      </c>
      <c r="M174" s="151">
        <v>18.52</v>
      </c>
      <c r="N174" s="151">
        <v>23.65</v>
      </c>
      <c r="O174" s="151">
        <f t="shared" si="16"/>
        <v>47.3</v>
      </c>
      <c r="P174" s="136">
        <f t="shared" si="17"/>
        <v>5.0096462565655311E-5</v>
      </c>
    </row>
    <row r="175" spans="1:16">
      <c r="A175" s="21" t="s">
        <v>861</v>
      </c>
      <c r="B175" s="21"/>
      <c r="C175" s="21" t="s">
        <v>562</v>
      </c>
      <c r="D175" s="28" t="s">
        <v>862</v>
      </c>
      <c r="E175" s="21" t="s">
        <v>35</v>
      </c>
      <c r="F175" s="23">
        <v>2</v>
      </c>
      <c r="G175" s="125">
        <v>0</v>
      </c>
      <c r="H175" s="122" t="s">
        <v>253</v>
      </c>
      <c r="I175" s="123" t="s">
        <v>33</v>
      </c>
      <c r="J175" s="123" t="s">
        <v>254</v>
      </c>
      <c r="K175" s="124" t="s">
        <v>35</v>
      </c>
      <c r="L175" s="128">
        <v>2</v>
      </c>
      <c r="M175" s="151">
        <v>458.32</v>
      </c>
      <c r="N175" s="151">
        <v>585.27</v>
      </c>
      <c r="O175" s="151">
        <f t="shared" si="16"/>
        <v>1170.54</v>
      </c>
      <c r="P175" s="136">
        <f t="shared" si="17"/>
        <v>1.2397444670528999E-3</v>
      </c>
    </row>
    <row r="176" spans="1:16" ht="31.2">
      <c r="A176" s="21" t="s">
        <v>863</v>
      </c>
      <c r="B176" s="21"/>
      <c r="C176" s="21" t="s">
        <v>562</v>
      </c>
      <c r="D176" s="28" t="s">
        <v>864</v>
      </c>
      <c r="E176" s="21" t="s">
        <v>35</v>
      </c>
      <c r="F176" s="23">
        <v>1</v>
      </c>
      <c r="G176" s="125">
        <v>0</v>
      </c>
      <c r="H176" s="122" t="s">
        <v>255</v>
      </c>
      <c r="I176" s="123" t="s">
        <v>33</v>
      </c>
      <c r="J176" s="123" t="s">
        <v>256</v>
      </c>
      <c r="K176" s="124" t="s">
        <v>257</v>
      </c>
      <c r="L176" s="128">
        <v>1</v>
      </c>
      <c r="M176" s="151">
        <v>52.38</v>
      </c>
      <c r="N176" s="151">
        <v>66.88</v>
      </c>
      <c r="O176" s="151">
        <f t="shared" si="16"/>
        <v>66.88</v>
      </c>
      <c r="P176" s="136">
        <f t="shared" si="17"/>
        <v>7.0834067999810298E-5</v>
      </c>
    </row>
    <row r="177" spans="1:16" ht="31.2">
      <c r="A177" s="21" t="s">
        <v>865</v>
      </c>
      <c r="B177" s="49"/>
      <c r="C177" s="49" t="s">
        <v>562</v>
      </c>
      <c r="D177" s="28" t="s">
        <v>866</v>
      </c>
      <c r="E177" s="21" t="s">
        <v>35</v>
      </c>
      <c r="F177" s="23">
        <v>1</v>
      </c>
      <c r="G177" s="125">
        <v>0</v>
      </c>
      <c r="H177" s="122" t="s">
        <v>255</v>
      </c>
      <c r="I177" s="123" t="s">
        <v>33</v>
      </c>
      <c r="J177" s="123" t="s">
        <v>256</v>
      </c>
      <c r="K177" s="124" t="s">
        <v>257</v>
      </c>
      <c r="L177" s="128">
        <v>1</v>
      </c>
      <c r="M177" s="151">
        <v>52.38</v>
      </c>
      <c r="N177" s="151">
        <v>66.88</v>
      </c>
      <c r="O177" s="151">
        <f t="shared" si="16"/>
        <v>66.88</v>
      </c>
      <c r="P177" s="136">
        <f t="shared" si="17"/>
        <v>7.0834067999810298E-5</v>
      </c>
    </row>
    <row r="178" spans="1:16" ht="26.4">
      <c r="A178" s="43">
        <v>17</v>
      </c>
      <c r="B178" s="43"/>
      <c r="C178" s="43"/>
      <c r="D178" s="55" t="s">
        <v>258</v>
      </c>
      <c r="E178" s="44"/>
      <c r="F178" s="35"/>
      <c r="G178" s="143"/>
      <c r="H178" s="138"/>
      <c r="I178" s="138"/>
      <c r="J178" s="138" t="s">
        <v>258</v>
      </c>
      <c r="K178" s="138"/>
      <c r="L178" s="144"/>
      <c r="M178" s="140"/>
      <c r="N178" s="140"/>
      <c r="O178" s="141">
        <f>SUM(O179:O207)</f>
        <v>39804.753199999999</v>
      </c>
      <c r="P178" s="142">
        <f>SUM(P179:P207)</f>
        <v>4.2158083057483045E-2</v>
      </c>
    </row>
    <row r="179" spans="1:16">
      <c r="A179" s="21" t="s">
        <v>867</v>
      </c>
      <c r="B179" s="21">
        <v>72553</v>
      </c>
      <c r="C179" s="21" t="s">
        <v>2</v>
      </c>
      <c r="D179" s="28" t="s">
        <v>868</v>
      </c>
      <c r="E179" s="21" t="s">
        <v>35</v>
      </c>
      <c r="F179" s="23">
        <v>5</v>
      </c>
      <c r="G179" s="125">
        <v>0</v>
      </c>
      <c r="H179" s="122" t="s">
        <v>259</v>
      </c>
      <c r="I179" s="123" t="s">
        <v>2</v>
      </c>
      <c r="J179" s="123" t="s">
        <v>260</v>
      </c>
      <c r="K179" s="124" t="s">
        <v>8</v>
      </c>
      <c r="L179" s="128">
        <v>5</v>
      </c>
      <c r="M179" s="151">
        <v>159.34</v>
      </c>
      <c r="N179" s="151">
        <v>203.47</v>
      </c>
      <c r="O179" s="151">
        <f t="shared" si="16"/>
        <v>1017.35</v>
      </c>
      <c r="P179" s="136">
        <f t="shared" ref="P179:P207" si="18">O179/$O$325</f>
        <v>1.0774975938936456E-3</v>
      </c>
    </row>
    <row r="180" spans="1:16">
      <c r="A180" s="21" t="s">
        <v>869</v>
      </c>
      <c r="B180" s="21">
        <v>72554</v>
      </c>
      <c r="C180" s="21" t="s">
        <v>2</v>
      </c>
      <c r="D180" s="28" t="s">
        <v>870</v>
      </c>
      <c r="E180" s="21" t="s">
        <v>35</v>
      </c>
      <c r="F180" s="23">
        <v>1</v>
      </c>
      <c r="G180" s="125">
        <v>0</v>
      </c>
      <c r="H180" s="122" t="s">
        <v>261</v>
      </c>
      <c r="I180" s="123" t="s">
        <v>2</v>
      </c>
      <c r="J180" s="123" t="s">
        <v>262</v>
      </c>
      <c r="K180" s="124" t="s">
        <v>8</v>
      </c>
      <c r="L180" s="128">
        <v>1</v>
      </c>
      <c r="M180" s="151">
        <v>530.88</v>
      </c>
      <c r="N180" s="151">
        <v>677.93</v>
      </c>
      <c r="O180" s="151">
        <f t="shared" si="16"/>
        <v>677.93</v>
      </c>
      <c r="P180" s="136">
        <f t="shared" si="18"/>
        <v>7.1801046230728766E-4</v>
      </c>
    </row>
    <row r="181" spans="1:16" ht="31.2">
      <c r="A181" s="21" t="s">
        <v>871</v>
      </c>
      <c r="B181" s="21">
        <v>72297</v>
      </c>
      <c r="C181" s="21" t="s">
        <v>2</v>
      </c>
      <c r="D181" s="28" t="s">
        <v>872</v>
      </c>
      <c r="E181" s="21" t="s">
        <v>35</v>
      </c>
      <c r="F181" s="23">
        <v>2</v>
      </c>
      <c r="G181" s="125">
        <v>0</v>
      </c>
      <c r="H181" s="122" t="s">
        <v>263</v>
      </c>
      <c r="I181" s="123" t="s">
        <v>2</v>
      </c>
      <c r="J181" s="123" t="s">
        <v>264</v>
      </c>
      <c r="K181" s="124" t="s">
        <v>8</v>
      </c>
      <c r="L181" s="128">
        <v>2</v>
      </c>
      <c r="M181" s="151">
        <v>59.61</v>
      </c>
      <c r="N181" s="151">
        <v>76.12</v>
      </c>
      <c r="O181" s="151">
        <f t="shared" si="16"/>
        <v>152.24</v>
      </c>
      <c r="P181" s="136">
        <f t="shared" si="18"/>
        <v>1.6124070742062083E-4</v>
      </c>
    </row>
    <row r="182" spans="1:16" ht="31.2">
      <c r="A182" s="21" t="s">
        <v>873</v>
      </c>
      <c r="B182" s="21">
        <v>72297</v>
      </c>
      <c r="C182" s="21" t="s">
        <v>2</v>
      </c>
      <c r="D182" s="28" t="s">
        <v>874</v>
      </c>
      <c r="E182" s="21" t="s">
        <v>35</v>
      </c>
      <c r="F182" s="23">
        <v>10</v>
      </c>
      <c r="G182" s="125">
        <v>0</v>
      </c>
      <c r="H182" s="122" t="s">
        <v>263</v>
      </c>
      <c r="I182" s="123" t="s">
        <v>2</v>
      </c>
      <c r="J182" s="123" t="s">
        <v>264</v>
      </c>
      <c r="K182" s="124" t="s">
        <v>8</v>
      </c>
      <c r="L182" s="128">
        <v>10</v>
      </c>
      <c r="M182" s="151">
        <v>59.61</v>
      </c>
      <c r="N182" s="151">
        <v>76.12</v>
      </c>
      <c r="O182" s="151">
        <f t="shared" si="16"/>
        <v>761.2</v>
      </c>
      <c r="P182" s="136">
        <f t="shared" si="18"/>
        <v>8.062035371031042E-4</v>
      </c>
    </row>
    <row r="183" spans="1:16">
      <c r="A183" s="21" t="s">
        <v>875</v>
      </c>
      <c r="B183" s="21">
        <v>72302</v>
      </c>
      <c r="C183" s="21" t="s">
        <v>2</v>
      </c>
      <c r="D183" s="28" t="s">
        <v>876</v>
      </c>
      <c r="E183" s="21" t="s">
        <v>35</v>
      </c>
      <c r="F183" s="23">
        <v>1</v>
      </c>
      <c r="G183" s="125">
        <v>0</v>
      </c>
      <c r="H183" s="122" t="s">
        <v>265</v>
      </c>
      <c r="I183" s="123" t="s">
        <v>2</v>
      </c>
      <c r="J183" s="123" t="s">
        <v>266</v>
      </c>
      <c r="K183" s="124" t="s">
        <v>8</v>
      </c>
      <c r="L183" s="128">
        <v>1</v>
      </c>
      <c r="M183" s="151">
        <v>122.04</v>
      </c>
      <c r="N183" s="151">
        <v>155.84</v>
      </c>
      <c r="O183" s="151">
        <f t="shared" si="16"/>
        <v>155.84</v>
      </c>
      <c r="P183" s="136">
        <f t="shared" si="18"/>
        <v>1.6505354600912736E-4</v>
      </c>
    </row>
    <row r="184" spans="1:16">
      <c r="A184" s="21" t="s">
        <v>877</v>
      </c>
      <c r="B184" s="21">
        <v>72677</v>
      </c>
      <c r="C184" s="21" t="s">
        <v>2</v>
      </c>
      <c r="D184" s="28" t="s">
        <v>878</v>
      </c>
      <c r="E184" s="21" t="s">
        <v>35</v>
      </c>
      <c r="F184" s="23">
        <v>11</v>
      </c>
      <c r="G184" s="125">
        <v>0</v>
      </c>
      <c r="H184" s="122" t="s">
        <v>267</v>
      </c>
      <c r="I184" s="123" t="s">
        <v>2</v>
      </c>
      <c r="J184" s="123" t="s">
        <v>268</v>
      </c>
      <c r="K184" s="124" t="s">
        <v>8</v>
      </c>
      <c r="L184" s="128">
        <v>11</v>
      </c>
      <c r="M184" s="151">
        <v>70.45</v>
      </c>
      <c r="N184" s="151">
        <v>89.96</v>
      </c>
      <c r="O184" s="151">
        <f t="shared" si="16"/>
        <v>989.56</v>
      </c>
      <c r="P184" s="136">
        <f t="shared" si="18"/>
        <v>1.0480645982340353E-3</v>
      </c>
    </row>
    <row r="185" spans="1:16">
      <c r="A185" s="21" t="s">
        <v>879</v>
      </c>
      <c r="B185" s="21">
        <v>72715</v>
      </c>
      <c r="C185" s="21" t="s">
        <v>2</v>
      </c>
      <c r="D185" s="28" t="s">
        <v>880</v>
      </c>
      <c r="E185" s="21" t="s">
        <v>35</v>
      </c>
      <c r="F185" s="23">
        <v>2</v>
      </c>
      <c r="G185" s="125">
        <v>0</v>
      </c>
      <c r="H185" s="122" t="s">
        <v>269</v>
      </c>
      <c r="I185" s="123" t="s">
        <v>2</v>
      </c>
      <c r="J185" s="123" t="s">
        <v>270</v>
      </c>
      <c r="K185" s="124" t="s">
        <v>8</v>
      </c>
      <c r="L185" s="128">
        <v>2</v>
      </c>
      <c r="M185" s="151">
        <v>161.35</v>
      </c>
      <c r="N185" s="151">
        <v>206.04</v>
      </c>
      <c r="O185" s="151">
        <f t="shared" si="16"/>
        <v>412.08</v>
      </c>
      <c r="P185" s="136">
        <f t="shared" si="18"/>
        <v>4.3644292376438139E-4</v>
      </c>
    </row>
    <row r="186" spans="1:16" ht="31.2">
      <c r="A186" s="21" t="s">
        <v>881</v>
      </c>
      <c r="B186" s="21" t="s">
        <v>882</v>
      </c>
      <c r="C186" s="21" t="s">
        <v>2</v>
      </c>
      <c r="D186" s="28" t="s">
        <v>883</v>
      </c>
      <c r="E186" s="21" t="s">
        <v>538</v>
      </c>
      <c r="F186" s="23">
        <v>61.56</v>
      </c>
      <c r="G186" s="125">
        <v>0</v>
      </c>
      <c r="H186" s="122" t="s">
        <v>271</v>
      </c>
      <c r="I186" s="123" t="s">
        <v>2</v>
      </c>
      <c r="J186" s="123" t="s">
        <v>272</v>
      </c>
      <c r="K186" s="124" t="s">
        <v>15</v>
      </c>
      <c r="L186" s="128">
        <v>61.56</v>
      </c>
      <c r="M186" s="151">
        <v>209.85</v>
      </c>
      <c r="N186" s="151">
        <v>267.97000000000003</v>
      </c>
      <c r="O186" s="151">
        <f t="shared" si="16"/>
        <v>16496.233200000002</v>
      </c>
      <c r="P186" s="136">
        <f t="shared" si="18"/>
        <v>1.7471520697211848E-2</v>
      </c>
    </row>
    <row r="187" spans="1:16" ht="31.2">
      <c r="A187" s="21" t="s">
        <v>884</v>
      </c>
      <c r="B187" s="39"/>
      <c r="C187" s="21" t="s">
        <v>562</v>
      </c>
      <c r="D187" s="28" t="s">
        <v>885</v>
      </c>
      <c r="E187" s="21" t="s">
        <v>35</v>
      </c>
      <c r="F187" s="23">
        <v>3</v>
      </c>
      <c r="G187" s="125">
        <v>0</v>
      </c>
      <c r="H187" s="122"/>
      <c r="I187" s="123" t="s">
        <v>562</v>
      </c>
      <c r="J187" s="123" t="s">
        <v>273</v>
      </c>
      <c r="K187" s="124" t="s">
        <v>8</v>
      </c>
      <c r="L187" s="128">
        <v>3</v>
      </c>
      <c r="M187" s="151">
        <v>19.600000000000001</v>
      </c>
      <c r="N187" s="151">
        <v>25.02</v>
      </c>
      <c r="O187" s="151">
        <f t="shared" si="16"/>
        <v>75.06</v>
      </c>
      <c r="P187" s="136">
        <f t="shared" si="18"/>
        <v>7.9497684570361269E-5</v>
      </c>
    </row>
    <row r="188" spans="1:16" ht="62.4">
      <c r="A188" s="21" t="s">
        <v>886</v>
      </c>
      <c r="B188" s="39"/>
      <c r="C188" s="21" t="s">
        <v>562</v>
      </c>
      <c r="D188" s="28" t="s">
        <v>887</v>
      </c>
      <c r="E188" s="21" t="s">
        <v>35</v>
      </c>
      <c r="F188" s="23">
        <v>2</v>
      </c>
      <c r="G188" s="125">
        <v>0</v>
      </c>
      <c r="H188" s="122" t="s">
        <v>274</v>
      </c>
      <c r="I188" s="123" t="s">
        <v>2</v>
      </c>
      <c r="J188" s="123" t="s">
        <v>275</v>
      </c>
      <c r="K188" s="124" t="s">
        <v>8</v>
      </c>
      <c r="L188" s="128">
        <v>2</v>
      </c>
      <c r="M188" s="151">
        <v>1399.78</v>
      </c>
      <c r="N188" s="151">
        <v>1787.51</v>
      </c>
      <c r="O188" s="151">
        <f t="shared" si="16"/>
        <v>3575.02</v>
      </c>
      <c r="P188" s="136">
        <f t="shared" si="18"/>
        <v>3.7863817251896207E-3</v>
      </c>
    </row>
    <row r="189" spans="1:16" ht="39.6">
      <c r="A189" s="21" t="s">
        <v>888</v>
      </c>
      <c r="B189" s="39"/>
      <c r="C189" s="21" t="s">
        <v>562</v>
      </c>
      <c r="D189" s="28" t="s">
        <v>889</v>
      </c>
      <c r="E189" s="21" t="s">
        <v>35</v>
      </c>
      <c r="F189" s="23">
        <v>2</v>
      </c>
      <c r="G189" s="125">
        <v>0</v>
      </c>
      <c r="H189" s="122" t="s">
        <v>276</v>
      </c>
      <c r="I189" s="123" t="s">
        <v>2</v>
      </c>
      <c r="J189" s="123" t="s">
        <v>277</v>
      </c>
      <c r="K189" s="124" t="s">
        <v>8</v>
      </c>
      <c r="L189" s="128">
        <v>2</v>
      </c>
      <c r="M189" s="151">
        <v>17.14</v>
      </c>
      <c r="N189" s="151">
        <v>21.88</v>
      </c>
      <c r="O189" s="151">
        <f t="shared" si="16"/>
        <v>43.76</v>
      </c>
      <c r="P189" s="136">
        <f t="shared" si="18"/>
        <v>4.6347171286957215E-5</v>
      </c>
    </row>
    <row r="190" spans="1:16" ht="31.2">
      <c r="A190" s="21" t="s">
        <v>890</v>
      </c>
      <c r="B190" s="39"/>
      <c r="C190" s="21" t="s">
        <v>562</v>
      </c>
      <c r="D190" s="28" t="s">
        <v>891</v>
      </c>
      <c r="E190" s="21" t="s">
        <v>35</v>
      </c>
      <c r="F190" s="23">
        <v>2</v>
      </c>
      <c r="G190" s="125">
        <v>0</v>
      </c>
      <c r="H190" s="122" t="s">
        <v>278</v>
      </c>
      <c r="I190" s="123" t="s">
        <v>2</v>
      </c>
      <c r="J190" s="123" t="s">
        <v>279</v>
      </c>
      <c r="K190" s="124" t="s">
        <v>8</v>
      </c>
      <c r="L190" s="128">
        <v>2</v>
      </c>
      <c r="M190" s="151">
        <v>65.12</v>
      </c>
      <c r="N190" s="151">
        <v>83.15</v>
      </c>
      <c r="O190" s="151">
        <f t="shared" si="16"/>
        <v>166.3</v>
      </c>
      <c r="P190" s="136">
        <f t="shared" si="18"/>
        <v>1.7613196035239914E-4</v>
      </c>
    </row>
    <row r="191" spans="1:16" ht="46.8">
      <c r="A191" s="21" t="s">
        <v>892</v>
      </c>
      <c r="B191" s="39"/>
      <c r="C191" s="21" t="s">
        <v>562</v>
      </c>
      <c r="D191" s="28" t="s">
        <v>893</v>
      </c>
      <c r="E191" s="21" t="s">
        <v>35</v>
      </c>
      <c r="F191" s="23">
        <v>4</v>
      </c>
      <c r="G191" s="125">
        <v>0</v>
      </c>
      <c r="H191" s="122" t="s">
        <v>280</v>
      </c>
      <c r="I191" s="123" t="s">
        <v>2</v>
      </c>
      <c r="J191" s="123" t="s">
        <v>281</v>
      </c>
      <c r="K191" s="124" t="s">
        <v>8</v>
      </c>
      <c r="L191" s="128">
        <v>4</v>
      </c>
      <c r="M191" s="151">
        <v>760</v>
      </c>
      <c r="N191" s="151">
        <v>970.52</v>
      </c>
      <c r="O191" s="151">
        <f t="shared" si="16"/>
        <v>3882.08</v>
      </c>
      <c r="P191" s="136">
        <f t="shared" si="18"/>
        <v>4.111595674352625E-3</v>
      </c>
    </row>
    <row r="192" spans="1:16" ht="26.4">
      <c r="A192" s="21" t="s">
        <v>894</v>
      </c>
      <c r="B192" s="21">
        <v>72677</v>
      </c>
      <c r="C192" s="21" t="s">
        <v>2</v>
      </c>
      <c r="D192" s="28" t="s">
        <v>895</v>
      </c>
      <c r="E192" s="21" t="s">
        <v>35</v>
      </c>
      <c r="F192" s="23">
        <v>2</v>
      </c>
      <c r="G192" s="125">
        <v>0</v>
      </c>
      <c r="H192" s="122" t="s">
        <v>267</v>
      </c>
      <c r="I192" s="123" t="s">
        <v>2</v>
      </c>
      <c r="J192" s="123" t="s">
        <v>268</v>
      </c>
      <c r="K192" s="124" t="s">
        <v>8</v>
      </c>
      <c r="L192" s="128">
        <v>2</v>
      </c>
      <c r="M192" s="151">
        <v>70.45</v>
      </c>
      <c r="N192" s="151">
        <v>89.96</v>
      </c>
      <c r="O192" s="151">
        <f t="shared" si="16"/>
        <v>179.92</v>
      </c>
      <c r="P192" s="136">
        <f t="shared" si="18"/>
        <v>1.9055719967891552E-4</v>
      </c>
    </row>
    <row r="193" spans="1:16" ht="31.2">
      <c r="A193" s="21" t="s">
        <v>896</v>
      </c>
      <c r="B193" s="21"/>
      <c r="C193" s="21" t="s">
        <v>562</v>
      </c>
      <c r="D193" s="28" t="s">
        <v>897</v>
      </c>
      <c r="E193" s="21" t="s">
        <v>35</v>
      </c>
      <c r="F193" s="23">
        <v>4</v>
      </c>
      <c r="G193" s="125">
        <v>0</v>
      </c>
      <c r="H193" s="122"/>
      <c r="I193" s="123" t="s">
        <v>562</v>
      </c>
      <c r="J193" s="123" t="s">
        <v>282</v>
      </c>
      <c r="K193" s="124" t="s">
        <v>8</v>
      </c>
      <c r="L193" s="128">
        <v>4</v>
      </c>
      <c r="M193" s="151">
        <v>20.100000000000001</v>
      </c>
      <c r="N193" s="151">
        <v>25.66</v>
      </c>
      <c r="O193" s="151">
        <f t="shared" si="16"/>
        <v>102.64</v>
      </c>
      <c r="P193" s="136">
        <f t="shared" si="18"/>
        <v>1.0870826464564188E-4</v>
      </c>
    </row>
    <row r="194" spans="1:16" ht="26.4">
      <c r="A194" s="21" t="s">
        <v>898</v>
      </c>
      <c r="B194" s="39"/>
      <c r="C194" s="21" t="s">
        <v>562</v>
      </c>
      <c r="D194" s="28" t="s">
        <v>899</v>
      </c>
      <c r="E194" s="21" t="s">
        <v>35</v>
      </c>
      <c r="F194" s="23">
        <v>2</v>
      </c>
      <c r="G194" s="125">
        <v>0</v>
      </c>
      <c r="H194" s="122"/>
      <c r="I194" s="123" t="s">
        <v>562</v>
      </c>
      <c r="J194" s="123" t="s">
        <v>283</v>
      </c>
      <c r="K194" s="124" t="s">
        <v>8</v>
      </c>
      <c r="L194" s="128">
        <v>2</v>
      </c>
      <c r="M194" s="151">
        <v>78.41</v>
      </c>
      <c r="N194" s="151">
        <v>100.12</v>
      </c>
      <c r="O194" s="151">
        <f t="shared" si="16"/>
        <v>200.24</v>
      </c>
      <c r="P194" s="136">
        <f t="shared" si="18"/>
        <v>2.1207855526737465E-4</v>
      </c>
    </row>
    <row r="195" spans="1:16" ht="46.8">
      <c r="A195" s="21" t="s">
        <v>900</v>
      </c>
      <c r="B195" s="39"/>
      <c r="C195" s="21" t="s">
        <v>562</v>
      </c>
      <c r="D195" s="28" t="s">
        <v>901</v>
      </c>
      <c r="E195" s="21" t="s">
        <v>35</v>
      </c>
      <c r="F195" s="23">
        <v>2</v>
      </c>
      <c r="G195" s="125">
        <v>0</v>
      </c>
      <c r="H195" s="122" t="s">
        <v>284</v>
      </c>
      <c r="I195" s="123" t="s">
        <v>2</v>
      </c>
      <c r="J195" s="123" t="s">
        <v>285</v>
      </c>
      <c r="K195" s="124" t="s">
        <v>8</v>
      </c>
      <c r="L195" s="128">
        <v>2</v>
      </c>
      <c r="M195" s="151">
        <v>262.14</v>
      </c>
      <c r="N195" s="151">
        <v>334.75</v>
      </c>
      <c r="O195" s="151">
        <f t="shared" si="16"/>
        <v>669.5</v>
      </c>
      <c r="P195" s="136">
        <f t="shared" si="18"/>
        <v>7.0908206527920152E-4</v>
      </c>
    </row>
    <row r="196" spans="1:16" ht="31.2">
      <c r="A196" s="21" t="s">
        <v>902</v>
      </c>
      <c r="B196" s="39"/>
      <c r="C196" s="21" t="s">
        <v>562</v>
      </c>
      <c r="D196" s="28" t="s">
        <v>903</v>
      </c>
      <c r="E196" s="21" t="s">
        <v>35</v>
      </c>
      <c r="F196" s="23">
        <v>2</v>
      </c>
      <c r="G196" s="125">
        <v>0</v>
      </c>
      <c r="H196" s="122"/>
      <c r="I196" s="123" t="s">
        <v>562</v>
      </c>
      <c r="J196" s="123" t="s">
        <v>286</v>
      </c>
      <c r="K196" s="124" t="s">
        <v>8</v>
      </c>
      <c r="L196" s="128">
        <v>2</v>
      </c>
      <c r="M196" s="151">
        <v>34.31</v>
      </c>
      <c r="N196" s="151">
        <v>43.81</v>
      </c>
      <c r="O196" s="151">
        <f t="shared" si="16"/>
        <v>87.62</v>
      </c>
      <c r="P196" s="136">
        <f t="shared" si="18"/>
        <v>9.2800254756928517E-5</v>
      </c>
    </row>
    <row r="197" spans="1:16" ht="46.8">
      <c r="A197" s="21" t="s">
        <v>904</v>
      </c>
      <c r="B197" s="21">
        <v>84798</v>
      </c>
      <c r="C197" s="21" t="s">
        <v>2</v>
      </c>
      <c r="D197" s="28" t="s">
        <v>905</v>
      </c>
      <c r="E197" s="21" t="s">
        <v>35</v>
      </c>
      <c r="F197" s="23">
        <v>1</v>
      </c>
      <c r="G197" s="125">
        <v>0</v>
      </c>
      <c r="H197" s="122" t="s">
        <v>287</v>
      </c>
      <c r="I197" s="123" t="s">
        <v>2</v>
      </c>
      <c r="J197" s="123" t="s">
        <v>288</v>
      </c>
      <c r="K197" s="124" t="s">
        <v>8</v>
      </c>
      <c r="L197" s="128">
        <v>1</v>
      </c>
      <c r="M197" s="151">
        <v>287.85000000000002</v>
      </c>
      <c r="N197" s="151">
        <v>367.58</v>
      </c>
      <c r="O197" s="151">
        <f t="shared" si="16"/>
        <v>367.58</v>
      </c>
      <c r="P197" s="136">
        <f t="shared" si="18"/>
        <v>3.8931200232312005E-4</v>
      </c>
    </row>
    <row r="198" spans="1:16" ht="46.8">
      <c r="A198" s="21" t="s">
        <v>906</v>
      </c>
      <c r="B198" s="39"/>
      <c r="C198" s="21" t="s">
        <v>562</v>
      </c>
      <c r="D198" s="28" t="s">
        <v>907</v>
      </c>
      <c r="E198" s="21" t="s">
        <v>35</v>
      </c>
      <c r="F198" s="23">
        <v>5</v>
      </c>
      <c r="G198" s="125">
        <v>0</v>
      </c>
      <c r="H198" s="122" t="s">
        <v>289</v>
      </c>
      <c r="I198" s="123" t="s">
        <v>2</v>
      </c>
      <c r="J198" s="123" t="s">
        <v>290</v>
      </c>
      <c r="K198" s="124" t="s">
        <v>8</v>
      </c>
      <c r="L198" s="128">
        <v>5</v>
      </c>
      <c r="M198" s="151">
        <v>396.17</v>
      </c>
      <c r="N198" s="151">
        <v>505.9</v>
      </c>
      <c r="O198" s="151">
        <f t="shared" si="16"/>
        <v>2529.5</v>
      </c>
      <c r="P198" s="136">
        <f t="shared" si="18"/>
        <v>2.6790486693409115E-3</v>
      </c>
    </row>
    <row r="199" spans="1:16" ht="31.2">
      <c r="A199" s="21" t="s">
        <v>908</v>
      </c>
      <c r="B199" s="21" t="s">
        <v>909</v>
      </c>
      <c r="C199" s="21" t="s">
        <v>2</v>
      </c>
      <c r="D199" s="28" t="s">
        <v>910</v>
      </c>
      <c r="E199" s="21" t="s">
        <v>35</v>
      </c>
      <c r="F199" s="23">
        <v>2</v>
      </c>
      <c r="G199" s="125">
        <v>0</v>
      </c>
      <c r="H199" s="122" t="s">
        <v>291</v>
      </c>
      <c r="I199" s="123" t="s">
        <v>2</v>
      </c>
      <c r="J199" s="123" t="s">
        <v>292</v>
      </c>
      <c r="K199" s="124" t="s">
        <v>8</v>
      </c>
      <c r="L199" s="128">
        <v>2</v>
      </c>
      <c r="M199" s="151">
        <v>371.33</v>
      </c>
      <c r="N199" s="151">
        <v>474.18</v>
      </c>
      <c r="O199" s="151">
        <f t="shared" si="16"/>
        <v>948.36</v>
      </c>
      <c r="P199" s="136">
        <f t="shared" si="18"/>
        <v>1.0044287788322384E-3</v>
      </c>
    </row>
    <row r="200" spans="1:16" ht="39.6">
      <c r="A200" s="21" t="s">
        <v>911</v>
      </c>
      <c r="B200" s="49" t="s">
        <v>912</v>
      </c>
      <c r="C200" s="49" t="s">
        <v>33</v>
      </c>
      <c r="D200" s="28" t="s">
        <v>913</v>
      </c>
      <c r="E200" s="21" t="s">
        <v>35</v>
      </c>
      <c r="F200" s="23">
        <v>20</v>
      </c>
      <c r="G200" s="125">
        <v>0</v>
      </c>
      <c r="H200" s="122" t="s">
        <v>293</v>
      </c>
      <c r="I200" s="123" t="s">
        <v>33</v>
      </c>
      <c r="J200" s="123" t="s">
        <v>294</v>
      </c>
      <c r="K200" s="124" t="s">
        <v>35</v>
      </c>
      <c r="L200" s="128">
        <v>20</v>
      </c>
      <c r="M200" s="151">
        <v>46.65</v>
      </c>
      <c r="N200" s="151">
        <v>59.57</v>
      </c>
      <c r="O200" s="151">
        <f t="shared" si="16"/>
        <v>1191.4000000000001</v>
      </c>
      <c r="P200" s="136">
        <f t="shared" si="18"/>
        <v>1.2618377484296351E-3</v>
      </c>
    </row>
    <row r="201" spans="1:16" ht="31.2">
      <c r="A201" s="21" t="s">
        <v>914</v>
      </c>
      <c r="B201" s="48">
        <v>72947</v>
      </c>
      <c r="C201" s="49" t="s">
        <v>2</v>
      </c>
      <c r="D201" s="28" t="s">
        <v>915</v>
      </c>
      <c r="E201" s="21" t="s">
        <v>4</v>
      </c>
      <c r="F201" s="23">
        <v>6</v>
      </c>
      <c r="G201" s="125">
        <v>0</v>
      </c>
      <c r="H201" s="122" t="s">
        <v>295</v>
      </c>
      <c r="I201" s="123" t="s">
        <v>2</v>
      </c>
      <c r="J201" s="123" t="s">
        <v>296</v>
      </c>
      <c r="K201" s="124" t="s">
        <v>4</v>
      </c>
      <c r="L201" s="128">
        <v>6</v>
      </c>
      <c r="M201" s="151">
        <v>22.33</v>
      </c>
      <c r="N201" s="151">
        <v>28.51</v>
      </c>
      <c r="O201" s="151">
        <f t="shared" si="16"/>
        <v>171.06</v>
      </c>
      <c r="P201" s="136">
        <f t="shared" si="18"/>
        <v>1.8117338026386889E-4</v>
      </c>
    </row>
    <row r="202" spans="1:16" ht="31.2">
      <c r="A202" s="21" t="s">
        <v>916</v>
      </c>
      <c r="B202" s="48">
        <v>72947</v>
      </c>
      <c r="C202" s="49" t="s">
        <v>2</v>
      </c>
      <c r="D202" s="28" t="s">
        <v>917</v>
      </c>
      <c r="E202" s="21" t="s">
        <v>4</v>
      </c>
      <c r="F202" s="23">
        <v>2</v>
      </c>
      <c r="G202" s="125">
        <v>0</v>
      </c>
      <c r="H202" s="122" t="s">
        <v>295</v>
      </c>
      <c r="I202" s="123" t="s">
        <v>2</v>
      </c>
      <c r="J202" s="123" t="s">
        <v>296</v>
      </c>
      <c r="K202" s="124" t="s">
        <v>4</v>
      </c>
      <c r="L202" s="128">
        <v>2</v>
      </c>
      <c r="M202" s="151">
        <v>22.33</v>
      </c>
      <c r="N202" s="151">
        <v>28.51</v>
      </c>
      <c r="O202" s="151">
        <f t="shared" si="16"/>
        <v>57.02</v>
      </c>
      <c r="P202" s="136">
        <f t="shared" si="18"/>
        <v>6.0391126754622964E-5</v>
      </c>
    </row>
    <row r="203" spans="1:16" ht="31.2">
      <c r="A203" s="21" t="s">
        <v>918</v>
      </c>
      <c r="B203" s="30"/>
      <c r="C203" s="30" t="s">
        <v>562</v>
      </c>
      <c r="D203" s="28" t="s">
        <v>919</v>
      </c>
      <c r="E203" s="21" t="s">
        <v>35</v>
      </c>
      <c r="F203" s="23">
        <v>2</v>
      </c>
      <c r="G203" s="125">
        <v>0</v>
      </c>
      <c r="H203" s="122" t="s">
        <v>297</v>
      </c>
      <c r="I203" s="123" t="s">
        <v>2</v>
      </c>
      <c r="J203" s="123" t="s">
        <v>298</v>
      </c>
      <c r="K203" s="124" t="s">
        <v>8</v>
      </c>
      <c r="L203" s="128">
        <v>2</v>
      </c>
      <c r="M203" s="151">
        <v>1724.14</v>
      </c>
      <c r="N203" s="151">
        <v>2201.7199999999998</v>
      </c>
      <c r="O203" s="151">
        <f t="shared" si="16"/>
        <v>4403.4399999999996</v>
      </c>
      <c r="P203" s="136">
        <f t="shared" si="18"/>
        <v>4.6637794317147827E-3</v>
      </c>
    </row>
    <row r="204" spans="1:16" ht="39.6">
      <c r="A204" s="21" t="s">
        <v>920</v>
      </c>
      <c r="B204" s="49" t="s">
        <v>921</v>
      </c>
      <c r="C204" s="37" t="s">
        <v>6</v>
      </c>
      <c r="D204" s="28" t="s">
        <v>922</v>
      </c>
      <c r="E204" s="21" t="s">
        <v>35</v>
      </c>
      <c r="F204" s="23">
        <v>2</v>
      </c>
      <c r="G204" s="125">
        <v>0</v>
      </c>
      <c r="H204" s="122" t="s">
        <v>299</v>
      </c>
      <c r="I204" s="123" t="s">
        <v>6</v>
      </c>
      <c r="J204" s="123" t="s">
        <v>300</v>
      </c>
      <c r="K204" s="124" t="s">
        <v>8</v>
      </c>
      <c r="L204" s="128">
        <v>2</v>
      </c>
      <c r="M204" s="151">
        <v>15.19</v>
      </c>
      <c r="N204" s="151">
        <v>19.39</v>
      </c>
      <c r="O204" s="151">
        <f t="shared" si="16"/>
        <v>38.78</v>
      </c>
      <c r="P204" s="136">
        <f t="shared" si="18"/>
        <v>4.1072744572856511E-5</v>
      </c>
    </row>
    <row r="205" spans="1:16" ht="39.6">
      <c r="A205" s="21" t="s">
        <v>923</v>
      </c>
      <c r="B205" s="49" t="s">
        <v>924</v>
      </c>
      <c r="C205" s="37" t="s">
        <v>6</v>
      </c>
      <c r="D205" s="28" t="s">
        <v>925</v>
      </c>
      <c r="E205" s="21" t="s">
        <v>35</v>
      </c>
      <c r="F205" s="23">
        <v>11</v>
      </c>
      <c r="G205" s="125">
        <v>0</v>
      </c>
      <c r="H205" s="122" t="s">
        <v>301</v>
      </c>
      <c r="I205" s="123" t="s">
        <v>6</v>
      </c>
      <c r="J205" s="123" t="s">
        <v>302</v>
      </c>
      <c r="K205" s="124" t="s">
        <v>8</v>
      </c>
      <c r="L205" s="128">
        <v>11</v>
      </c>
      <c r="M205" s="151">
        <v>18.84</v>
      </c>
      <c r="N205" s="151">
        <v>24.05</v>
      </c>
      <c r="O205" s="151">
        <f t="shared" si="16"/>
        <v>264.55</v>
      </c>
      <c r="P205" s="136">
        <f t="shared" si="18"/>
        <v>2.8019068016372334E-4</v>
      </c>
    </row>
    <row r="206" spans="1:16" ht="31.2">
      <c r="A206" s="21" t="s">
        <v>926</v>
      </c>
      <c r="B206" s="49" t="s">
        <v>924</v>
      </c>
      <c r="C206" s="37" t="s">
        <v>6</v>
      </c>
      <c r="D206" s="28" t="s">
        <v>927</v>
      </c>
      <c r="E206" s="21" t="s">
        <v>35</v>
      </c>
      <c r="F206" s="23">
        <v>3</v>
      </c>
      <c r="G206" s="125">
        <v>0</v>
      </c>
      <c r="H206" s="122" t="s">
        <v>301</v>
      </c>
      <c r="I206" s="123" t="s">
        <v>6</v>
      </c>
      <c r="J206" s="123" t="s">
        <v>302</v>
      </c>
      <c r="K206" s="124" t="s">
        <v>8</v>
      </c>
      <c r="L206" s="128">
        <v>3</v>
      </c>
      <c r="M206" s="151">
        <v>18.84</v>
      </c>
      <c r="N206" s="151">
        <v>24.05</v>
      </c>
      <c r="O206" s="151">
        <f t="shared" si="16"/>
        <v>72.150000000000006</v>
      </c>
      <c r="P206" s="136">
        <f t="shared" si="18"/>
        <v>7.641564004465182E-5</v>
      </c>
    </row>
    <row r="207" spans="1:16" ht="39.6">
      <c r="A207" s="21" t="s">
        <v>928</v>
      </c>
      <c r="B207" s="49" t="s">
        <v>921</v>
      </c>
      <c r="C207" s="37" t="s">
        <v>6</v>
      </c>
      <c r="D207" s="28" t="s">
        <v>929</v>
      </c>
      <c r="E207" s="21" t="s">
        <v>35</v>
      </c>
      <c r="F207" s="23">
        <v>6</v>
      </c>
      <c r="G207" s="125">
        <v>0</v>
      </c>
      <c r="H207" s="122" t="s">
        <v>299</v>
      </c>
      <c r="I207" s="123" t="s">
        <v>6</v>
      </c>
      <c r="J207" s="123" t="s">
        <v>300</v>
      </c>
      <c r="K207" s="124" t="s">
        <v>8</v>
      </c>
      <c r="L207" s="128">
        <v>6</v>
      </c>
      <c r="M207" s="151">
        <v>15.19</v>
      </c>
      <c r="N207" s="151">
        <v>19.39</v>
      </c>
      <c r="O207" s="151">
        <f t="shared" si="16"/>
        <v>116.34</v>
      </c>
      <c r="P207" s="136">
        <f t="shared" si="18"/>
        <v>1.2321823371856953E-4</v>
      </c>
    </row>
    <row r="208" spans="1:16" ht="26.4">
      <c r="A208" s="43">
        <v>18</v>
      </c>
      <c r="B208" s="43"/>
      <c r="C208" s="43"/>
      <c r="D208" s="55" t="s">
        <v>303</v>
      </c>
      <c r="E208" s="44"/>
      <c r="F208" s="35"/>
      <c r="G208" s="143"/>
      <c r="H208" s="138"/>
      <c r="I208" s="138"/>
      <c r="J208" s="138" t="s">
        <v>303</v>
      </c>
      <c r="K208" s="138"/>
      <c r="L208" s="144"/>
      <c r="M208" s="140"/>
      <c r="N208" s="140"/>
      <c r="O208" s="141">
        <f>O209+O215+O227+O233+O241+O248</f>
        <v>148700.42200000002</v>
      </c>
      <c r="P208" s="142">
        <f>P209+P215+P227+P233+P241+P248</f>
        <v>0.15749186309133503</v>
      </c>
    </row>
    <row r="209" spans="1:16">
      <c r="A209" s="50" t="s">
        <v>930</v>
      </c>
      <c r="B209" s="50"/>
      <c r="C209" s="50"/>
      <c r="D209" s="51" t="s">
        <v>304</v>
      </c>
      <c r="E209" s="39"/>
      <c r="F209" s="23">
        <v>0</v>
      </c>
      <c r="G209" s="125"/>
      <c r="H209" s="146"/>
      <c r="I209" s="146"/>
      <c r="J209" s="146" t="s">
        <v>304</v>
      </c>
      <c r="K209" s="146"/>
      <c r="L209" s="147"/>
      <c r="M209" s="148"/>
      <c r="N209" s="148"/>
      <c r="O209" s="149">
        <f>SUM(O210:O214)</f>
        <v>6030.41</v>
      </c>
      <c r="P209" s="150">
        <f>SUM(P210:P214)</f>
        <v>6.3869388756988051E-3</v>
      </c>
    </row>
    <row r="210" spans="1:16" ht="92.4">
      <c r="A210" s="37" t="s">
        <v>931</v>
      </c>
      <c r="B210" s="30" t="s">
        <v>932</v>
      </c>
      <c r="C210" s="30" t="s">
        <v>2</v>
      </c>
      <c r="D210" s="28" t="s">
        <v>933</v>
      </c>
      <c r="E210" s="40" t="s">
        <v>35</v>
      </c>
      <c r="F210" s="23">
        <v>3</v>
      </c>
      <c r="G210" s="125">
        <v>0</v>
      </c>
      <c r="H210" s="122" t="s">
        <v>305</v>
      </c>
      <c r="I210" s="123" t="s">
        <v>2</v>
      </c>
      <c r="J210" s="123" t="s">
        <v>306</v>
      </c>
      <c r="K210" s="124" t="s">
        <v>8</v>
      </c>
      <c r="L210" s="128">
        <v>3</v>
      </c>
      <c r="M210" s="151">
        <v>536.51</v>
      </c>
      <c r="N210" s="151">
        <v>685.12</v>
      </c>
      <c r="O210" s="151">
        <f t="shared" ref="O210:O264" si="19">L210*N210</f>
        <v>2055.36</v>
      </c>
      <c r="P210" s="152">
        <f>O210/$O$325</f>
        <v>2.1768766447979983E-3</v>
      </c>
    </row>
    <row r="211" spans="1:16" ht="92.4">
      <c r="A211" s="37" t="s">
        <v>934</v>
      </c>
      <c r="B211" s="30" t="s">
        <v>935</v>
      </c>
      <c r="C211" s="30" t="s">
        <v>2</v>
      </c>
      <c r="D211" s="28" t="s">
        <v>936</v>
      </c>
      <c r="E211" s="40" t="s">
        <v>35</v>
      </c>
      <c r="F211" s="23">
        <v>1</v>
      </c>
      <c r="G211" s="125">
        <v>0</v>
      </c>
      <c r="H211" s="122" t="s">
        <v>307</v>
      </c>
      <c r="I211" s="123" t="s">
        <v>2</v>
      </c>
      <c r="J211" s="123" t="s">
        <v>308</v>
      </c>
      <c r="K211" s="124" t="s">
        <v>8</v>
      </c>
      <c r="L211" s="128">
        <v>1</v>
      </c>
      <c r="M211" s="151">
        <v>616.46</v>
      </c>
      <c r="N211" s="151">
        <v>787.21</v>
      </c>
      <c r="O211" s="151">
        <f t="shared" si="19"/>
        <v>787.21</v>
      </c>
      <c r="P211" s="152">
        <f>O211/$O$325</f>
        <v>8.3375129590506389E-4</v>
      </c>
    </row>
    <row r="212" spans="1:16" ht="92.4">
      <c r="A212" s="37" t="s">
        <v>937</v>
      </c>
      <c r="B212" s="30" t="s">
        <v>938</v>
      </c>
      <c r="C212" s="30" t="s">
        <v>2</v>
      </c>
      <c r="D212" s="28" t="s">
        <v>939</v>
      </c>
      <c r="E212" s="40" t="s">
        <v>35</v>
      </c>
      <c r="F212" s="23">
        <v>2</v>
      </c>
      <c r="G212" s="125">
        <v>0</v>
      </c>
      <c r="H212" s="122" t="s">
        <v>309</v>
      </c>
      <c r="I212" s="123" t="s">
        <v>2</v>
      </c>
      <c r="J212" s="123" t="s">
        <v>310</v>
      </c>
      <c r="K212" s="124" t="s">
        <v>8</v>
      </c>
      <c r="L212" s="128">
        <v>2</v>
      </c>
      <c r="M212" s="151">
        <v>709.64</v>
      </c>
      <c r="N212" s="151">
        <v>906.21</v>
      </c>
      <c r="O212" s="151">
        <f t="shared" si="19"/>
        <v>1812.42</v>
      </c>
      <c r="P212" s="152">
        <f>O212/$O$325</f>
        <v>1.9195735873836154E-3</v>
      </c>
    </row>
    <row r="213" spans="1:16" ht="92.4">
      <c r="A213" s="37" t="s">
        <v>940</v>
      </c>
      <c r="B213" s="30" t="s">
        <v>941</v>
      </c>
      <c r="C213" s="30" t="s">
        <v>2</v>
      </c>
      <c r="D213" s="28" t="s">
        <v>942</v>
      </c>
      <c r="E213" s="40" t="s">
        <v>35</v>
      </c>
      <c r="F213" s="23">
        <v>1</v>
      </c>
      <c r="G213" s="125">
        <v>0</v>
      </c>
      <c r="H213" s="122" t="s">
        <v>311</v>
      </c>
      <c r="I213" s="123" t="s">
        <v>2</v>
      </c>
      <c r="J213" s="123" t="s">
        <v>312</v>
      </c>
      <c r="K213" s="124" t="s">
        <v>8</v>
      </c>
      <c r="L213" s="128">
        <v>1</v>
      </c>
      <c r="M213" s="151">
        <v>990.15</v>
      </c>
      <c r="N213" s="151">
        <v>1264.42</v>
      </c>
      <c r="O213" s="151">
        <f t="shared" si="19"/>
        <v>1264.42</v>
      </c>
      <c r="P213" s="152">
        <f>O213/$O$325</f>
        <v>1.3391748244665094E-3</v>
      </c>
    </row>
    <row r="214" spans="1:16" ht="26.4">
      <c r="A214" s="37" t="s">
        <v>943</v>
      </c>
      <c r="B214" s="30"/>
      <c r="C214" s="30" t="s">
        <v>562</v>
      </c>
      <c r="D214" s="28" t="s">
        <v>944</v>
      </c>
      <c r="E214" s="40" t="s">
        <v>35</v>
      </c>
      <c r="F214" s="23">
        <v>1</v>
      </c>
      <c r="G214" s="125">
        <v>0</v>
      </c>
      <c r="H214" s="122" t="s">
        <v>313</v>
      </c>
      <c r="I214" s="123" t="s">
        <v>6</v>
      </c>
      <c r="J214" s="123" t="s">
        <v>314</v>
      </c>
      <c r="K214" s="124" t="s">
        <v>8</v>
      </c>
      <c r="L214" s="128">
        <v>1</v>
      </c>
      <c r="M214" s="151">
        <v>86.93</v>
      </c>
      <c r="N214" s="151">
        <v>111</v>
      </c>
      <c r="O214" s="151">
        <f t="shared" si="19"/>
        <v>111</v>
      </c>
      <c r="P214" s="152">
        <f>O214/$O$325</f>
        <v>1.1756252314561817E-4</v>
      </c>
    </row>
    <row r="215" spans="1:16">
      <c r="A215" s="50" t="s">
        <v>945</v>
      </c>
      <c r="B215" s="37"/>
      <c r="C215" s="37"/>
      <c r="D215" s="52" t="s">
        <v>315</v>
      </c>
      <c r="E215" s="40"/>
      <c r="F215" s="23">
        <v>0</v>
      </c>
      <c r="G215" s="125"/>
      <c r="H215" s="146"/>
      <c r="I215" s="146"/>
      <c r="J215" s="146" t="s">
        <v>315</v>
      </c>
      <c r="K215" s="146"/>
      <c r="L215" s="147"/>
      <c r="M215" s="148"/>
      <c r="N215" s="148"/>
      <c r="O215" s="149">
        <f>SUM(O216:O226)</f>
        <v>9697.42</v>
      </c>
      <c r="P215" s="150">
        <f>SUM(P216:P226)</f>
        <v>1.0270749218043069E-2</v>
      </c>
    </row>
    <row r="216" spans="1:16" ht="46.8">
      <c r="A216" s="37" t="s">
        <v>946</v>
      </c>
      <c r="B216" s="37" t="s">
        <v>947</v>
      </c>
      <c r="C216" s="37" t="s">
        <v>2</v>
      </c>
      <c r="D216" s="36" t="s">
        <v>948</v>
      </c>
      <c r="E216" s="40" t="s">
        <v>35</v>
      </c>
      <c r="F216" s="23">
        <v>38</v>
      </c>
      <c r="G216" s="125">
        <v>0</v>
      </c>
      <c r="H216" s="122" t="s">
        <v>316</v>
      </c>
      <c r="I216" s="123" t="s">
        <v>2</v>
      </c>
      <c r="J216" s="123" t="s">
        <v>317</v>
      </c>
      <c r="K216" s="124" t="s">
        <v>8</v>
      </c>
      <c r="L216" s="128">
        <v>38</v>
      </c>
      <c r="M216" s="151">
        <v>21.08</v>
      </c>
      <c r="N216" s="151">
        <v>26.91</v>
      </c>
      <c r="O216" s="151">
        <f t="shared" si="19"/>
        <v>1022.58</v>
      </c>
      <c r="P216" s="136">
        <f t="shared" ref="P216:P226" si="20">O216/$O$325</f>
        <v>1.0830368010652815E-3</v>
      </c>
    </row>
    <row r="217" spans="1:16" ht="46.8">
      <c r="A217" s="37" t="s">
        <v>949</v>
      </c>
      <c r="B217" s="37" t="s">
        <v>947</v>
      </c>
      <c r="C217" s="37" t="s">
        <v>2</v>
      </c>
      <c r="D217" s="36" t="s">
        <v>950</v>
      </c>
      <c r="E217" s="40" t="s">
        <v>35</v>
      </c>
      <c r="F217" s="23">
        <v>26</v>
      </c>
      <c r="G217" s="125">
        <v>0</v>
      </c>
      <c r="H217" s="122" t="s">
        <v>316</v>
      </c>
      <c r="I217" s="123" t="s">
        <v>2</v>
      </c>
      <c r="J217" s="123" t="s">
        <v>317</v>
      </c>
      <c r="K217" s="124" t="s">
        <v>8</v>
      </c>
      <c r="L217" s="128">
        <v>26</v>
      </c>
      <c r="M217" s="151">
        <v>21.08</v>
      </c>
      <c r="N217" s="151">
        <v>26.91</v>
      </c>
      <c r="O217" s="151">
        <f t="shared" si="19"/>
        <v>699.66</v>
      </c>
      <c r="P217" s="136">
        <f t="shared" si="20"/>
        <v>7.410251796762451E-4</v>
      </c>
    </row>
    <row r="218" spans="1:16" ht="46.8">
      <c r="A218" s="37" t="s">
        <v>951</v>
      </c>
      <c r="B218" s="37" t="s">
        <v>947</v>
      </c>
      <c r="C218" s="37" t="s">
        <v>2</v>
      </c>
      <c r="D218" s="36" t="s">
        <v>952</v>
      </c>
      <c r="E218" s="40" t="s">
        <v>35</v>
      </c>
      <c r="F218" s="23">
        <v>4</v>
      </c>
      <c r="G218" s="125">
        <v>0</v>
      </c>
      <c r="H218" s="122" t="s">
        <v>316</v>
      </c>
      <c r="I218" s="123" t="s">
        <v>2</v>
      </c>
      <c r="J218" s="123" t="s">
        <v>317</v>
      </c>
      <c r="K218" s="124" t="s">
        <v>8</v>
      </c>
      <c r="L218" s="128">
        <v>4</v>
      </c>
      <c r="M218" s="151">
        <v>21.08</v>
      </c>
      <c r="N218" s="151">
        <v>26.91</v>
      </c>
      <c r="O218" s="151">
        <f t="shared" si="19"/>
        <v>107.64</v>
      </c>
      <c r="P218" s="136">
        <f t="shared" si="20"/>
        <v>1.1400387379634541E-4</v>
      </c>
    </row>
    <row r="219" spans="1:16" ht="46.8">
      <c r="A219" s="37" t="s">
        <v>953</v>
      </c>
      <c r="B219" s="37" t="s">
        <v>954</v>
      </c>
      <c r="C219" s="37" t="s">
        <v>2</v>
      </c>
      <c r="D219" s="36" t="s">
        <v>955</v>
      </c>
      <c r="E219" s="40" t="s">
        <v>35</v>
      </c>
      <c r="F219" s="23">
        <v>4</v>
      </c>
      <c r="G219" s="125">
        <v>0</v>
      </c>
      <c r="H219" s="122" t="s">
        <v>318</v>
      </c>
      <c r="I219" s="123" t="s">
        <v>2</v>
      </c>
      <c r="J219" s="123" t="s">
        <v>319</v>
      </c>
      <c r="K219" s="124" t="s">
        <v>8</v>
      </c>
      <c r="L219" s="128">
        <v>4</v>
      </c>
      <c r="M219" s="151">
        <v>138.84</v>
      </c>
      <c r="N219" s="151">
        <v>177.29</v>
      </c>
      <c r="O219" s="151">
        <f t="shared" si="19"/>
        <v>709.16</v>
      </c>
      <c r="P219" s="136">
        <f t="shared" si="20"/>
        <v>7.5108683706258189E-4</v>
      </c>
    </row>
    <row r="220" spans="1:16" ht="46.8">
      <c r="A220" s="37" t="s">
        <v>956</v>
      </c>
      <c r="B220" s="37" t="s">
        <v>954</v>
      </c>
      <c r="C220" s="37" t="s">
        <v>2</v>
      </c>
      <c r="D220" s="36" t="s">
        <v>957</v>
      </c>
      <c r="E220" s="40" t="s">
        <v>35</v>
      </c>
      <c r="F220" s="23">
        <v>4</v>
      </c>
      <c r="G220" s="125">
        <v>0</v>
      </c>
      <c r="H220" s="122" t="s">
        <v>318</v>
      </c>
      <c r="I220" s="123" t="s">
        <v>2</v>
      </c>
      <c r="J220" s="123" t="s">
        <v>319</v>
      </c>
      <c r="K220" s="124" t="s">
        <v>8</v>
      </c>
      <c r="L220" s="128">
        <v>4</v>
      </c>
      <c r="M220" s="151">
        <v>138.84</v>
      </c>
      <c r="N220" s="151">
        <v>177.29</v>
      </c>
      <c r="O220" s="151">
        <f t="shared" si="19"/>
        <v>709.16</v>
      </c>
      <c r="P220" s="136">
        <f t="shared" si="20"/>
        <v>7.5108683706258189E-4</v>
      </c>
    </row>
    <row r="221" spans="1:16" ht="46.8">
      <c r="A221" s="37" t="s">
        <v>958</v>
      </c>
      <c r="B221" s="37" t="s">
        <v>959</v>
      </c>
      <c r="C221" s="37" t="s">
        <v>2</v>
      </c>
      <c r="D221" s="36" t="s">
        <v>960</v>
      </c>
      <c r="E221" s="40" t="s">
        <v>35</v>
      </c>
      <c r="F221" s="23">
        <v>2</v>
      </c>
      <c r="G221" s="125">
        <v>0</v>
      </c>
      <c r="H221" s="122" t="s">
        <v>320</v>
      </c>
      <c r="I221" s="123" t="s">
        <v>2</v>
      </c>
      <c r="J221" s="123" t="s">
        <v>321</v>
      </c>
      <c r="K221" s="124" t="s">
        <v>8</v>
      </c>
      <c r="L221" s="128">
        <v>2</v>
      </c>
      <c r="M221" s="151">
        <v>188.25</v>
      </c>
      <c r="N221" s="151">
        <v>240.39</v>
      </c>
      <c r="O221" s="151">
        <f t="shared" si="19"/>
        <v>480.78</v>
      </c>
      <c r="P221" s="136">
        <f t="shared" si="20"/>
        <v>5.0920459349504778E-4</v>
      </c>
    </row>
    <row r="222" spans="1:16" ht="46.8">
      <c r="A222" s="37" t="s">
        <v>961</v>
      </c>
      <c r="B222" s="37" t="s">
        <v>962</v>
      </c>
      <c r="C222" s="37" t="s">
        <v>2</v>
      </c>
      <c r="D222" s="36" t="s">
        <v>963</v>
      </c>
      <c r="E222" s="40" t="s">
        <v>35</v>
      </c>
      <c r="F222" s="23">
        <v>1</v>
      </c>
      <c r="G222" s="125">
        <v>0</v>
      </c>
      <c r="H222" s="122" t="s">
        <v>322</v>
      </c>
      <c r="I222" s="123" t="s">
        <v>2</v>
      </c>
      <c r="J222" s="123" t="s">
        <v>323</v>
      </c>
      <c r="K222" s="124" t="s">
        <v>8</v>
      </c>
      <c r="L222" s="128">
        <v>1</v>
      </c>
      <c r="M222" s="151">
        <v>550.41</v>
      </c>
      <c r="N222" s="151">
        <v>702.87</v>
      </c>
      <c r="O222" s="151">
        <f t="shared" si="19"/>
        <v>702.87</v>
      </c>
      <c r="P222" s="136">
        <f t="shared" si="20"/>
        <v>7.4442496075099681E-4</v>
      </c>
    </row>
    <row r="223" spans="1:16" ht="46.8">
      <c r="A223" s="37" t="s">
        <v>964</v>
      </c>
      <c r="B223" s="37" t="s">
        <v>962</v>
      </c>
      <c r="C223" s="37" t="s">
        <v>2</v>
      </c>
      <c r="D223" s="36" t="s">
        <v>965</v>
      </c>
      <c r="E223" s="40" t="s">
        <v>35</v>
      </c>
      <c r="F223" s="23">
        <v>1</v>
      </c>
      <c r="G223" s="125">
        <v>0</v>
      </c>
      <c r="H223" s="122" t="s">
        <v>322</v>
      </c>
      <c r="I223" s="123" t="s">
        <v>2</v>
      </c>
      <c r="J223" s="123" t="s">
        <v>323</v>
      </c>
      <c r="K223" s="124" t="s">
        <v>8</v>
      </c>
      <c r="L223" s="128">
        <v>1</v>
      </c>
      <c r="M223" s="151">
        <v>550.41</v>
      </c>
      <c r="N223" s="151">
        <v>702.87</v>
      </c>
      <c r="O223" s="151">
        <f t="shared" si="19"/>
        <v>702.87</v>
      </c>
      <c r="P223" s="136">
        <f t="shared" si="20"/>
        <v>7.4442496075099681E-4</v>
      </c>
    </row>
    <row r="224" spans="1:16" ht="31.2">
      <c r="A224" s="37" t="s">
        <v>966</v>
      </c>
      <c r="B224" s="30" t="s">
        <v>967</v>
      </c>
      <c r="C224" s="30" t="s">
        <v>6</v>
      </c>
      <c r="D224" s="36" t="s">
        <v>968</v>
      </c>
      <c r="E224" s="40" t="s">
        <v>35</v>
      </c>
      <c r="F224" s="23">
        <v>4</v>
      </c>
      <c r="G224" s="125">
        <v>0</v>
      </c>
      <c r="H224" s="122" t="s">
        <v>324</v>
      </c>
      <c r="I224" s="123" t="s">
        <v>6</v>
      </c>
      <c r="J224" s="123" t="s">
        <v>325</v>
      </c>
      <c r="K224" s="124" t="s">
        <v>8</v>
      </c>
      <c r="L224" s="128">
        <v>4</v>
      </c>
      <c r="M224" s="151">
        <v>119.1</v>
      </c>
      <c r="N224" s="151">
        <v>152.09</v>
      </c>
      <c r="O224" s="151">
        <f t="shared" si="19"/>
        <v>608.36</v>
      </c>
      <c r="P224" s="136">
        <f t="shared" si="20"/>
        <v>6.4432735658439893E-4</v>
      </c>
    </row>
    <row r="225" spans="1:16" ht="31.2">
      <c r="A225" s="37" t="s">
        <v>969</v>
      </c>
      <c r="B225" s="37" t="s">
        <v>967</v>
      </c>
      <c r="C225" s="30" t="s">
        <v>6</v>
      </c>
      <c r="D225" s="36" t="s">
        <v>970</v>
      </c>
      <c r="E225" s="40" t="s">
        <v>35</v>
      </c>
      <c r="F225" s="23">
        <v>22</v>
      </c>
      <c r="G225" s="125">
        <v>0</v>
      </c>
      <c r="H225" s="122" t="s">
        <v>324</v>
      </c>
      <c r="I225" s="123" t="s">
        <v>6</v>
      </c>
      <c r="J225" s="123" t="s">
        <v>325</v>
      </c>
      <c r="K225" s="124" t="s">
        <v>8</v>
      </c>
      <c r="L225" s="128">
        <v>22</v>
      </c>
      <c r="M225" s="151">
        <v>119.1</v>
      </c>
      <c r="N225" s="151">
        <v>152.09</v>
      </c>
      <c r="O225" s="151">
        <f t="shared" si="19"/>
        <v>3345.98</v>
      </c>
      <c r="P225" s="136">
        <f t="shared" si="20"/>
        <v>3.5438004612141937E-3</v>
      </c>
    </row>
    <row r="226" spans="1:16" ht="31.2">
      <c r="A226" s="37" t="s">
        <v>971</v>
      </c>
      <c r="B226" s="37" t="s">
        <v>967</v>
      </c>
      <c r="C226" s="30" t="s">
        <v>6</v>
      </c>
      <c r="D226" s="36" t="s">
        <v>972</v>
      </c>
      <c r="E226" s="40" t="s">
        <v>35</v>
      </c>
      <c r="F226" s="23">
        <v>4</v>
      </c>
      <c r="G226" s="125">
        <v>0</v>
      </c>
      <c r="H226" s="122" t="s">
        <v>324</v>
      </c>
      <c r="I226" s="123" t="s">
        <v>6</v>
      </c>
      <c r="J226" s="123" t="s">
        <v>325</v>
      </c>
      <c r="K226" s="124" t="s">
        <v>8</v>
      </c>
      <c r="L226" s="128">
        <v>4</v>
      </c>
      <c r="M226" s="151">
        <v>119.1</v>
      </c>
      <c r="N226" s="151">
        <v>152.09</v>
      </c>
      <c r="O226" s="151">
        <f t="shared" si="19"/>
        <v>608.36</v>
      </c>
      <c r="P226" s="136">
        <f t="shared" si="20"/>
        <v>6.4432735658439893E-4</v>
      </c>
    </row>
    <row r="227" spans="1:16" ht="26.4">
      <c r="A227" s="50" t="s">
        <v>973</v>
      </c>
      <c r="B227" s="29"/>
      <c r="C227" s="29"/>
      <c r="D227" s="34" t="s">
        <v>326</v>
      </c>
      <c r="E227" s="39"/>
      <c r="F227" s="23">
        <v>0</v>
      </c>
      <c r="G227" s="125"/>
      <c r="H227" s="146"/>
      <c r="I227" s="146"/>
      <c r="J227" s="146" t="s">
        <v>326</v>
      </c>
      <c r="K227" s="146"/>
      <c r="L227" s="147"/>
      <c r="M227" s="148"/>
      <c r="N227" s="148"/>
      <c r="O227" s="149">
        <f>SUM(O228:O232)</f>
        <v>8189.0840000000007</v>
      </c>
      <c r="P227" s="150">
        <f>SUM(P228:P232)</f>
        <v>8.6732376332559584E-3</v>
      </c>
    </row>
    <row r="228" spans="1:16" ht="39.6">
      <c r="A228" s="37" t="s">
        <v>974</v>
      </c>
      <c r="B228" s="30" t="s">
        <v>975</v>
      </c>
      <c r="C228" s="30" t="s">
        <v>2</v>
      </c>
      <c r="D228" s="28" t="s">
        <v>976</v>
      </c>
      <c r="E228" s="37" t="s">
        <v>538</v>
      </c>
      <c r="F228" s="23">
        <v>6.6</v>
      </c>
      <c r="G228" s="125">
        <v>0</v>
      </c>
      <c r="H228" s="122" t="s">
        <v>331</v>
      </c>
      <c r="I228" s="123" t="s">
        <v>2</v>
      </c>
      <c r="J228" s="123" t="s">
        <v>332</v>
      </c>
      <c r="K228" s="124" t="s">
        <v>15</v>
      </c>
      <c r="L228" s="128">
        <v>6.6</v>
      </c>
      <c r="M228" s="151">
        <v>8.52</v>
      </c>
      <c r="N228" s="151">
        <v>10.88</v>
      </c>
      <c r="O228" s="151">
        <f t="shared" si="19"/>
        <v>71.808000000000007</v>
      </c>
      <c r="P228" s="136">
        <f>O228/$O$325</f>
        <v>7.6053420378743709E-5</v>
      </c>
    </row>
    <row r="229" spans="1:16" ht="46.8">
      <c r="A229" s="37" t="s">
        <v>977</v>
      </c>
      <c r="B229" s="30" t="s">
        <v>978</v>
      </c>
      <c r="C229" s="30" t="s">
        <v>2</v>
      </c>
      <c r="D229" s="28" t="s">
        <v>979</v>
      </c>
      <c r="E229" s="37" t="s">
        <v>538</v>
      </c>
      <c r="F229" s="23">
        <v>55.2</v>
      </c>
      <c r="G229" s="125">
        <v>0</v>
      </c>
      <c r="H229" s="122" t="s">
        <v>333</v>
      </c>
      <c r="I229" s="123" t="s">
        <v>2</v>
      </c>
      <c r="J229" s="123" t="s">
        <v>334</v>
      </c>
      <c r="K229" s="124" t="s">
        <v>15</v>
      </c>
      <c r="L229" s="128">
        <v>55.2</v>
      </c>
      <c r="M229" s="151">
        <v>46.11</v>
      </c>
      <c r="N229" s="151">
        <v>58.88</v>
      </c>
      <c r="O229" s="151">
        <f t="shared" si="19"/>
        <v>3250.1760000000004</v>
      </c>
      <c r="P229" s="136">
        <f>O229/$O$325</f>
        <v>3.4423323533993942E-3</v>
      </c>
    </row>
    <row r="230" spans="1:16" ht="46.8">
      <c r="A230" s="37" t="s">
        <v>980</v>
      </c>
      <c r="B230" s="30">
        <v>83366</v>
      </c>
      <c r="C230" s="30" t="s">
        <v>2</v>
      </c>
      <c r="D230" s="28" t="s">
        <v>981</v>
      </c>
      <c r="E230" s="40" t="s">
        <v>35</v>
      </c>
      <c r="F230" s="23">
        <v>16</v>
      </c>
      <c r="G230" s="125">
        <v>0</v>
      </c>
      <c r="H230" s="122" t="s">
        <v>335</v>
      </c>
      <c r="I230" s="123" t="s">
        <v>2</v>
      </c>
      <c r="J230" s="123" t="s">
        <v>336</v>
      </c>
      <c r="K230" s="124" t="s">
        <v>8</v>
      </c>
      <c r="L230" s="128">
        <v>16</v>
      </c>
      <c r="M230" s="151">
        <v>76.84</v>
      </c>
      <c r="N230" s="151">
        <v>98.12</v>
      </c>
      <c r="O230" s="151">
        <f t="shared" si="19"/>
        <v>1569.92</v>
      </c>
      <c r="P230" s="136">
        <f>O230/$O$325</f>
        <v>1.6627365435744946E-3</v>
      </c>
    </row>
    <row r="231" spans="1:16" ht="26.4">
      <c r="A231" s="37" t="s">
        <v>982</v>
      </c>
      <c r="B231" s="30">
        <v>83387</v>
      </c>
      <c r="C231" s="30" t="s">
        <v>2</v>
      </c>
      <c r="D231" s="28" t="s">
        <v>983</v>
      </c>
      <c r="E231" s="37" t="s">
        <v>35</v>
      </c>
      <c r="F231" s="23">
        <v>118</v>
      </c>
      <c r="G231" s="125">
        <v>0</v>
      </c>
      <c r="H231" s="122" t="s">
        <v>337</v>
      </c>
      <c r="I231" s="123" t="s">
        <v>2</v>
      </c>
      <c r="J231" s="123" t="s">
        <v>338</v>
      </c>
      <c r="K231" s="124" t="s">
        <v>8</v>
      </c>
      <c r="L231" s="128">
        <v>118</v>
      </c>
      <c r="M231" s="151">
        <v>9.2100000000000009</v>
      </c>
      <c r="N231" s="151">
        <v>11.76</v>
      </c>
      <c r="O231" s="151">
        <f t="shared" si="19"/>
        <v>1387.68</v>
      </c>
      <c r="P231" s="136">
        <f>O231/$O$325</f>
        <v>1.4697221812496526E-3</v>
      </c>
    </row>
    <row r="232" spans="1:16" ht="26.4">
      <c r="A232" s="37" t="s">
        <v>984</v>
      </c>
      <c r="B232" s="30">
        <v>83388</v>
      </c>
      <c r="C232" s="30" t="s">
        <v>2</v>
      </c>
      <c r="D232" s="28" t="s">
        <v>985</v>
      </c>
      <c r="E232" s="37" t="s">
        <v>35</v>
      </c>
      <c r="F232" s="23">
        <v>134</v>
      </c>
      <c r="G232" s="125">
        <v>0</v>
      </c>
      <c r="H232" s="122" t="s">
        <v>339</v>
      </c>
      <c r="I232" s="123" t="s">
        <v>2</v>
      </c>
      <c r="J232" s="123" t="s">
        <v>340</v>
      </c>
      <c r="K232" s="124" t="s">
        <v>8</v>
      </c>
      <c r="L232" s="128">
        <v>134</v>
      </c>
      <c r="M232" s="151">
        <v>11.16</v>
      </c>
      <c r="N232" s="151">
        <v>14.25</v>
      </c>
      <c r="O232" s="151">
        <f t="shared" si="19"/>
        <v>1909.5</v>
      </c>
      <c r="P232" s="136">
        <f>O232/$O$325</f>
        <v>2.0223931346536749E-3</v>
      </c>
    </row>
    <row r="233" spans="1:16">
      <c r="A233" s="50" t="s">
        <v>986</v>
      </c>
      <c r="B233" s="29"/>
      <c r="C233" s="29"/>
      <c r="D233" s="34" t="s">
        <v>341</v>
      </c>
      <c r="E233" s="41"/>
      <c r="F233" s="23">
        <v>0</v>
      </c>
      <c r="G233" s="125"/>
      <c r="H233" s="146"/>
      <c r="I233" s="146"/>
      <c r="J233" s="146" t="s">
        <v>341</v>
      </c>
      <c r="K233" s="146"/>
      <c r="L233" s="147"/>
      <c r="M233" s="148"/>
      <c r="N233" s="148"/>
      <c r="O233" s="149">
        <f>SUM(O234:O240)</f>
        <v>83167.503000000012</v>
      </c>
      <c r="P233" s="150">
        <f>SUM(P234:P240)</f>
        <v>8.8084517985592498E-2</v>
      </c>
    </row>
    <row r="234" spans="1:16" ht="92.4">
      <c r="A234" s="37" t="s">
        <v>987</v>
      </c>
      <c r="B234" s="37" t="s">
        <v>988</v>
      </c>
      <c r="C234" s="37" t="s">
        <v>2</v>
      </c>
      <c r="D234" s="36" t="s">
        <v>989</v>
      </c>
      <c r="E234" s="37" t="s">
        <v>538</v>
      </c>
      <c r="F234" s="23">
        <v>5800.3</v>
      </c>
      <c r="G234" s="125">
        <v>0</v>
      </c>
      <c r="H234" s="122" t="s">
        <v>342</v>
      </c>
      <c r="I234" s="123" t="s">
        <v>2</v>
      </c>
      <c r="J234" s="123" t="s">
        <v>343</v>
      </c>
      <c r="K234" s="124" t="s">
        <v>15</v>
      </c>
      <c r="L234" s="128">
        <v>5800.3</v>
      </c>
      <c r="M234" s="151">
        <v>5.93</v>
      </c>
      <c r="N234" s="151">
        <v>7.57</v>
      </c>
      <c r="O234" s="151">
        <f t="shared" si="19"/>
        <v>43908.271000000001</v>
      </c>
      <c r="P234" s="136">
        <f t="shared" ref="P234:P240" si="21">O234/$O$325</f>
        <v>4.6504208339834013E-2</v>
      </c>
    </row>
    <row r="235" spans="1:16" ht="92.4">
      <c r="A235" s="37" t="s">
        <v>990</v>
      </c>
      <c r="B235" s="37" t="s">
        <v>991</v>
      </c>
      <c r="C235" s="37" t="s">
        <v>2</v>
      </c>
      <c r="D235" s="36" t="s">
        <v>992</v>
      </c>
      <c r="E235" s="37" t="s">
        <v>538</v>
      </c>
      <c r="F235" s="23">
        <v>1955.3</v>
      </c>
      <c r="G235" s="125">
        <v>0</v>
      </c>
      <c r="H235" s="122" t="s">
        <v>344</v>
      </c>
      <c r="I235" s="123" t="s">
        <v>2</v>
      </c>
      <c r="J235" s="123" t="s">
        <v>345</v>
      </c>
      <c r="K235" s="124" t="s">
        <v>15</v>
      </c>
      <c r="L235" s="128">
        <v>1955.3</v>
      </c>
      <c r="M235" s="151">
        <v>5.8</v>
      </c>
      <c r="N235" s="151">
        <v>7.4</v>
      </c>
      <c r="O235" s="151">
        <f t="shared" si="19"/>
        <v>14469.220000000001</v>
      </c>
      <c r="P235" s="136">
        <f t="shared" si="21"/>
        <v>1.5324666767108483E-2</v>
      </c>
    </row>
    <row r="236" spans="1:16" ht="92.4">
      <c r="A236" s="37" t="s">
        <v>993</v>
      </c>
      <c r="B236" s="37" t="s">
        <v>994</v>
      </c>
      <c r="C236" s="37" t="s">
        <v>2</v>
      </c>
      <c r="D236" s="36" t="s">
        <v>995</v>
      </c>
      <c r="E236" s="37" t="s">
        <v>538</v>
      </c>
      <c r="F236" s="23">
        <v>364.2</v>
      </c>
      <c r="G236" s="125">
        <v>0</v>
      </c>
      <c r="H236" s="122" t="s">
        <v>346</v>
      </c>
      <c r="I236" s="123" t="s">
        <v>2</v>
      </c>
      <c r="J236" s="123" t="s">
        <v>347</v>
      </c>
      <c r="K236" s="124" t="s">
        <v>15</v>
      </c>
      <c r="L236" s="128">
        <v>364.2</v>
      </c>
      <c r="M236" s="151">
        <v>7.56</v>
      </c>
      <c r="N236" s="151">
        <v>9.65</v>
      </c>
      <c r="O236" s="151">
        <f t="shared" si="19"/>
        <v>3514.53</v>
      </c>
      <c r="P236" s="136">
        <f t="shared" si="21"/>
        <v>3.7223154456844099E-3</v>
      </c>
    </row>
    <row r="237" spans="1:16" ht="92.4">
      <c r="A237" s="37" t="s">
        <v>996</v>
      </c>
      <c r="B237" s="37" t="s">
        <v>997</v>
      </c>
      <c r="C237" s="37" t="s">
        <v>2</v>
      </c>
      <c r="D237" s="28" t="s">
        <v>998</v>
      </c>
      <c r="E237" s="37" t="s">
        <v>538</v>
      </c>
      <c r="F237" s="23">
        <v>140.6</v>
      </c>
      <c r="G237" s="125">
        <v>0</v>
      </c>
      <c r="H237" s="122" t="s">
        <v>348</v>
      </c>
      <c r="I237" s="123" t="s">
        <v>2</v>
      </c>
      <c r="J237" s="123" t="s">
        <v>349</v>
      </c>
      <c r="K237" s="124" t="s">
        <v>15</v>
      </c>
      <c r="L237" s="128">
        <v>140.6</v>
      </c>
      <c r="M237" s="151">
        <v>16.25</v>
      </c>
      <c r="N237" s="151">
        <v>20.75</v>
      </c>
      <c r="O237" s="151">
        <f t="shared" si="19"/>
        <v>2917.45</v>
      </c>
      <c r="P237" s="136">
        <f t="shared" si="21"/>
        <v>3.0899349833439977E-3</v>
      </c>
    </row>
    <row r="238" spans="1:16" ht="92.4">
      <c r="A238" s="37" t="s">
        <v>999</v>
      </c>
      <c r="B238" s="37" t="s">
        <v>1000</v>
      </c>
      <c r="C238" s="37" t="s">
        <v>2</v>
      </c>
      <c r="D238" s="28" t="s">
        <v>1001</v>
      </c>
      <c r="E238" s="37" t="s">
        <v>538</v>
      </c>
      <c r="F238" s="23">
        <v>145.6</v>
      </c>
      <c r="G238" s="125">
        <v>0</v>
      </c>
      <c r="H238" s="122" t="s">
        <v>350</v>
      </c>
      <c r="I238" s="123" t="s">
        <v>2</v>
      </c>
      <c r="J238" s="123" t="s">
        <v>351</v>
      </c>
      <c r="K238" s="124" t="s">
        <v>15</v>
      </c>
      <c r="L238" s="128">
        <v>145.6</v>
      </c>
      <c r="M238" s="151">
        <v>25.53</v>
      </c>
      <c r="N238" s="151">
        <v>32.6</v>
      </c>
      <c r="O238" s="151">
        <f t="shared" si="19"/>
        <v>4746.5600000000004</v>
      </c>
      <c r="P238" s="136">
        <f t="shared" si="21"/>
        <v>5.027185314072662E-3</v>
      </c>
    </row>
    <row r="239" spans="1:16" ht="92.4">
      <c r="A239" s="37" t="s">
        <v>1002</v>
      </c>
      <c r="B239" s="37" t="s">
        <v>1003</v>
      </c>
      <c r="C239" s="37" t="s">
        <v>2</v>
      </c>
      <c r="D239" s="28" t="s">
        <v>1004</v>
      </c>
      <c r="E239" s="37" t="s">
        <v>538</v>
      </c>
      <c r="F239" s="23">
        <v>35.5</v>
      </c>
      <c r="G239" s="125">
        <v>0</v>
      </c>
      <c r="H239" s="122" t="s">
        <v>352</v>
      </c>
      <c r="I239" s="123" t="s">
        <v>2</v>
      </c>
      <c r="J239" s="123" t="s">
        <v>353</v>
      </c>
      <c r="K239" s="124" t="s">
        <v>15</v>
      </c>
      <c r="L239" s="128">
        <v>35.5</v>
      </c>
      <c r="M239" s="151">
        <v>35.51</v>
      </c>
      <c r="N239" s="151">
        <v>45.34</v>
      </c>
      <c r="O239" s="151">
        <f t="shared" si="19"/>
        <v>1609.5700000000002</v>
      </c>
      <c r="P239" s="136">
        <f t="shared" si="21"/>
        <v>1.7047307241395736E-3</v>
      </c>
    </row>
    <row r="240" spans="1:16" ht="92.4">
      <c r="A240" s="37" t="s">
        <v>1005</v>
      </c>
      <c r="B240" s="37" t="s">
        <v>1006</v>
      </c>
      <c r="C240" s="37" t="s">
        <v>2</v>
      </c>
      <c r="D240" s="28" t="s">
        <v>1007</v>
      </c>
      <c r="E240" s="37" t="s">
        <v>538</v>
      </c>
      <c r="F240" s="23">
        <v>141.9</v>
      </c>
      <c r="G240" s="125">
        <v>0</v>
      </c>
      <c r="H240" s="122" t="s">
        <v>354</v>
      </c>
      <c r="I240" s="123" t="s">
        <v>2</v>
      </c>
      <c r="J240" s="123" t="s">
        <v>355</v>
      </c>
      <c r="K240" s="124" t="s">
        <v>15</v>
      </c>
      <c r="L240" s="128">
        <v>141.9</v>
      </c>
      <c r="M240" s="151">
        <v>66.239999999999995</v>
      </c>
      <c r="N240" s="151">
        <v>84.58</v>
      </c>
      <c r="O240" s="151">
        <f t="shared" si="19"/>
        <v>12001.902</v>
      </c>
      <c r="P240" s="136">
        <f t="shared" si="21"/>
        <v>1.271147641140938E-2</v>
      </c>
    </row>
    <row r="241" spans="1:16">
      <c r="A241" s="50" t="s">
        <v>1008</v>
      </c>
      <c r="B241" s="37"/>
      <c r="C241" s="37"/>
      <c r="D241" s="34" t="s">
        <v>356</v>
      </c>
      <c r="E241" s="37"/>
      <c r="F241" s="23">
        <v>0</v>
      </c>
      <c r="G241" s="125"/>
      <c r="H241" s="146"/>
      <c r="I241" s="146"/>
      <c r="J241" s="146" t="s">
        <v>356</v>
      </c>
      <c r="K241" s="146"/>
      <c r="L241" s="147"/>
      <c r="M241" s="148"/>
      <c r="N241" s="148"/>
      <c r="O241" s="149">
        <f>SUM(O242:O247)</f>
        <v>8177.8349999999991</v>
      </c>
      <c r="P241" s="150">
        <f>SUM(P242:P247)</f>
        <v>8.6613235717887069E-3</v>
      </c>
    </row>
    <row r="242" spans="1:16" ht="26.4">
      <c r="A242" s="37" t="s">
        <v>1009</v>
      </c>
      <c r="B242" s="30" t="s">
        <v>1010</v>
      </c>
      <c r="C242" s="30" t="s">
        <v>6</v>
      </c>
      <c r="D242" s="28" t="s">
        <v>1011</v>
      </c>
      <c r="E242" s="37" t="s">
        <v>538</v>
      </c>
      <c r="F242" s="23">
        <v>36.299999999999997</v>
      </c>
      <c r="G242" s="125">
        <v>0</v>
      </c>
      <c r="H242" s="122" t="s">
        <v>357</v>
      </c>
      <c r="I242" s="123" t="s">
        <v>6</v>
      </c>
      <c r="J242" s="123" t="s">
        <v>358</v>
      </c>
      <c r="K242" s="124" t="s">
        <v>15</v>
      </c>
      <c r="L242" s="128">
        <v>36.299999999999997</v>
      </c>
      <c r="M242" s="151">
        <v>48.83</v>
      </c>
      <c r="N242" s="151">
        <v>62.35</v>
      </c>
      <c r="O242" s="151">
        <f t="shared" si="19"/>
        <v>2263.3049999999998</v>
      </c>
      <c r="P242" s="136">
        <f t="shared" ref="P242:P247" si="22">O242/$O$325</f>
        <v>2.3971157337666065E-3</v>
      </c>
    </row>
    <row r="243" spans="1:16" ht="26.4">
      <c r="A243" s="37" t="s">
        <v>1012</v>
      </c>
      <c r="B243" s="30" t="s">
        <v>1013</v>
      </c>
      <c r="C243" s="30" t="s">
        <v>6</v>
      </c>
      <c r="D243" s="28" t="s">
        <v>1014</v>
      </c>
      <c r="E243" s="37" t="s">
        <v>538</v>
      </c>
      <c r="F243" s="23">
        <v>58</v>
      </c>
      <c r="G243" s="125">
        <v>0</v>
      </c>
      <c r="H243" s="122" t="s">
        <v>359</v>
      </c>
      <c r="I243" s="123" t="s">
        <v>6</v>
      </c>
      <c r="J243" s="123" t="s">
        <v>360</v>
      </c>
      <c r="K243" s="124" t="s">
        <v>15</v>
      </c>
      <c r="L243" s="128">
        <v>58</v>
      </c>
      <c r="M243" s="151">
        <v>63.86</v>
      </c>
      <c r="N243" s="151">
        <v>81.540000000000006</v>
      </c>
      <c r="O243" s="151">
        <f t="shared" si="19"/>
        <v>4729.3200000000006</v>
      </c>
      <c r="P243" s="136">
        <f t="shared" si="22"/>
        <v>5.0089260537210367E-3</v>
      </c>
    </row>
    <row r="244" spans="1:16" ht="26.4">
      <c r="A244" s="37" t="s">
        <v>1015</v>
      </c>
      <c r="B244" s="30" t="s">
        <v>1016</v>
      </c>
      <c r="C244" s="30" t="s">
        <v>6</v>
      </c>
      <c r="D244" s="28" t="s">
        <v>1017</v>
      </c>
      <c r="E244" s="37" t="s">
        <v>538</v>
      </c>
      <c r="F244" s="23">
        <v>0.6</v>
      </c>
      <c r="G244" s="125">
        <v>0</v>
      </c>
      <c r="H244" s="122" t="s">
        <v>361</v>
      </c>
      <c r="I244" s="123" t="s">
        <v>6</v>
      </c>
      <c r="J244" s="123" t="s">
        <v>362</v>
      </c>
      <c r="K244" s="124" t="s">
        <v>15</v>
      </c>
      <c r="L244" s="128">
        <v>0.6</v>
      </c>
      <c r="M244" s="151">
        <v>73.42</v>
      </c>
      <c r="N244" s="151">
        <v>93.75</v>
      </c>
      <c r="O244" s="151">
        <f t="shared" si="19"/>
        <v>56.25</v>
      </c>
      <c r="P244" s="136">
        <f t="shared" si="22"/>
        <v>5.9575602945414616E-5</v>
      </c>
    </row>
    <row r="245" spans="1:16" ht="31.2">
      <c r="A245" s="37" t="s">
        <v>1018</v>
      </c>
      <c r="B245" s="53" t="s">
        <v>1019</v>
      </c>
      <c r="C245" s="37" t="s">
        <v>33</v>
      </c>
      <c r="D245" s="28" t="s">
        <v>1020</v>
      </c>
      <c r="E245" s="37" t="s">
        <v>35</v>
      </c>
      <c r="F245" s="23">
        <v>21</v>
      </c>
      <c r="G245" s="125">
        <v>0</v>
      </c>
      <c r="H245" s="122" t="s">
        <v>363</v>
      </c>
      <c r="I245" s="123" t="s">
        <v>33</v>
      </c>
      <c r="J245" s="123" t="s">
        <v>364</v>
      </c>
      <c r="K245" s="124" t="s">
        <v>35</v>
      </c>
      <c r="L245" s="128">
        <v>33</v>
      </c>
      <c r="M245" s="151">
        <v>13.65</v>
      </c>
      <c r="N245" s="151">
        <v>17.43</v>
      </c>
      <c r="O245" s="151">
        <f t="shared" si="19"/>
        <v>575.18999999999994</v>
      </c>
      <c r="P245" s="136">
        <f t="shared" si="22"/>
        <v>6.0919628547863162E-4</v>
      </c>
    </row>
    <row r="246" spans="1:16" ht="31.2">
      <c r="A246" s="37" t="s">
        <v>1021</v>
      </c>
      <c r="B246" s="53" t="s">
        <v>1019</v>
      </c>
      <c r="C246" s="37" t="s">
        <v>33</v>
      </c>
      <c r="D246" s="28" t="s">
        <v>1022</v>
      </c>
      <c r="E246" s="37" t="s">
        <v>35</v>
      </c>
      <c r="F246" s="23">
        <v>33</v>
      </c>
      <c r="G246" s="125">
        <v>0</v>
      </c>
      <c r="H246" s="122" t="s">
        <v>365</v>
      </c>
      <c r="I246" s="123" t="s">
        <v>33</v>
      </c>
      <c r="J246" s="123" t="s">
        <v>366</v>
      </c>
      <c r="K246" s="124" t="s">
        <v>35</v>
      </c>
      <c r="L246" s="128">
        <v>21</v>
      </c>
      <c r="M246" s="151">
        <v>11.26</v>
      </c>
      <c r="N246" s="151">
        <v>14.37</v>
      </c>
      <c r="O246" s="151">
        <f t="shared" si="19"/>
        <v>301.77</v>
      </c>
      <c r="P246" s="136">
        <f t="shared" si="22"/>
        <v>3.1961119468156034E-4</v>
      </c>
    </row>
    <row r="247" spans="1:16" ht="31.2">
      <c r="A247" s="37" t="s">
        <v>1023</v>
      </c>
      <c r="B247" s="54" t="s">
        <v>1024</v>
      </c>
      <c r="C247" s="37" t="s">
        <v>33</v>
      </c>
      <c r="D247" s="28" t="s">
        <v>1025</v>
      </c>
      <c r="E247" s="37" t="s">
        <v>35</v>
      </c>
      <c r="F247" s="23">
        <v>40</v>
      </c>
      <c r="G247" s="125">
        <v>0</v>
      </c>
      <c r="H247" s="122" t="s">
        <v>367</v>
      </c>
      <c r="I247" s="123" t="s">
        <v>33</v>
      </c>
      <c r="J247" s="123" t="s">
        <v>368</v>
      </c>
      <c r="K247" s="124" t="s">
        <v>35</v>
      </c>
      <c r="L247" s="128">
        <v>40</v>
      </c>
      <c r="M247" s="151">
        <v>4.9400000000000004</v>
      </c>
      <c r="N247" s="151">
        <v>6.3</v>
      </c>
      <c r="O247" s="151">
        <f t="shared" si="19"/>
        <v>252</v>
      </c>
      <c r="P247" s="136">
        <f t="shared" si="22"/>
        <v>2.668987011954575E-4</v>
      </c>
    </row>
    <row r="248" spans="1:16">
      <c r="A248" s="50" t="s">
        <v>1026</v>
      </c>
      <c r="B248" s="29"/>
      <c r="C248" s="29"/>
      <c r="D248" s="34" t="s">
        <v>369</v>
      </c>
      <c r="E248" s="41"/>
      <c r="F248" s="23">
        <v>0</v>
      </c>
      <c r="G248" s="125"/>
      <c r="H248" s="146"/>
      <c r="I248" s="146"/>
      <c r="J248" s="146" t="s">
        <v>369</v>
      </c>
      <c r="K248" s="146"/>
      <c r="L248" s="147"/>
      <c r="M248" s="148"/>
      <c r="N248" s="148"/>
      <c r="O248" s="149">
        <f>SUM(O249:O259)</f>
        <v>33438.17</v>
      </c>
      <c r="P248" s="150">
        <f>SUM(P249:P259)</f>
        <v>3.5415095806955996E-2</v>
      </c>
    </row>
    <row r="249" spans="1:16" ht="31.2">
      <c r="A249" s="30" t="s">
        <v>1027</v>
      </c>
      <c r="B249" s="37">
        <v>83540</v>
      </c>
      <c r="C249" s="37" t="s">
        <v>2</v>
      </c>
      <c r="D249" s="28" t="s">
        <v>1028</v>
      </c>
      <c r="E249" s="37" t="s">
        <v>35</v>
      </c>
      <c r="F249" s="23">
        <v>49</v>
      </c>
      <c r="G249" s="125">
        <v>0</v>
      </c>
      <c r="H249" s="122" t="s">
        <v>370</v>
      </c>
      <c r="I249" s="123" t="s">
        <v>2</v>
      </c>
      <c r="J249" s="123" t="s">
        <v>371</v>
      </c>
      <c r="K249" s="124" t="s">
        <v>8</v>
      </c>
      <c r="L249" s="128">
        <v>49</v>
      </c>
      <c r="M249" s="151">
        <v>17.899999999999999</v>
      </c>
      <c r="N249" s="151">
        <v>22.85</v>
      </c>
      <c r="O249" s="151">
        <f t="shared" si="19"/>
        <v>1119.6500000000001</v>
      </c>
      <c r="P249" s="136">
        <f t="shared" ref="P249:P259" si="23">O249/$O$325</f>
        <v>1.1858457571170397E-3</v>
      </c>
    </row>
    <row r="250" spans="1:16" ht="31.2">
      <c r="A250" s="30" t="s">
        <v>1029</v>
      </c>
      <c r="B250" s="37">
        <v>83566</v>
      </c>
      <c r="C250" s="37" t="s">
        <v>2</v>
      </c>
      <c r="D250" s="28" t="s">
        <v>1030</v>
      </c>
      <c r="E250" s="37" t="s">
        <v>35</v>
      </c>
      <c r="F250" s="23">
        <v>11</v>
      </c>
      <c r="G250" s="125">
        <v>0</v>
      </c>
      <c r="H250" s="122" t="s">
        <v>372</v>
      </c>
      <c r="I250" s="123" t="s">
        <v>2</v>
      </c>
      <c r="J250" s="123" t="s">
        <v>373</v>
      </c>
      <c r="K250" s="124" t="s">
        <v>8</v>
      </c>
      <c r="L250" s="128">
        <v>11</v>
      </c>
      <c r="M250" s="151">
        <v>24.55</v>
      </c>
      <c r="N250" s="151">
        <v>31.35</v>
      </c>
      <c r="O250" s="151">
        <f t="shared" si="19"/>
        <v>344.85</v>
      </c>
      <c r="P250" s="136">
        <f t="shared" si="23"/>
        <v>3.6523816312402193E-4</v>
      </c>
    </row>
    <row r="251" spans="1:16" ht="31.2">
      <c r="A251" s="30" t="s">
        <v>1031</v>
      </c>
      <c r="B251" s="37">
        <v>72331</v>
      </c>
      <c r="C251" s="37" t="s">
        <v>2</v>
      </c>
      <c r="D251" s="36" t="s">
        <v>1032</v>
      </c>
      <c r="E251" s="37" t="s">
        <v>35</v>
      </c>
      <c r="F251" s="23">
        <v>1</v>
      </c>
      <c r="G251" s="125">
        <v>0</v>
      </c>
      <c r="H251" s="122" t="s">
        <v>374</v>
      </c>
      <c r="I251" s="123" t="s">
        <v>2</v>
      </c>
      <c r="J251" s="123" t="s">
        <v>375</v>
      </c>
      <c r="K251" s="124" t="s">
        <v>8</v>
      </c>
      <c r="L251" s="128">
        <v>1</v>
      </c>
      <c r="M251" s="151">
        <v>13.5</v>
      </c>
      <c r="N251" s="151">
        <v>17.23</v>
      </c>
      <c r="O251" s="151">
        <f t="shared" si="19"/>
        <v>17.23</v>
      </c>
      <c r="P251" s="136">
        <f t="shared" si="23"/>
        <v>1.8248669133324337E-5</v>
      </c>
    </row>
    <row r="252" spans="1:16" ht="46.8">
      <c r="A252" s="30" t="s">
        <v>1033</v>
      </c>
      <c r="B252" s="37">
        <v>83466</v>
      </c>
      <c r="C252" s="37" t="s">
        <v>2</v>
      </c>
      <c r="D252" s="36" t="s">
        <v>1034</v>
      </c>
      <c r="E252" s="40" t="s">
        <v>35</v>
      </c>
      <c r="F252" s="23">
        <v>39</v>
      </c>
      <c r="G252" s="125">
        <v>0</v>
      </c>
      <c r="H252" s="122" t="s">
        <v>376</v>
      </c>
      <c r="I252" s="123" t="s">
        <v>2</v>
      </c>
      <c r="J252" s="123" t="s">
        <v>377</v>
      </c>
      <c r="K252" s="124" t="s">
        <v>8</v>
      </c>
      <c r="L252" s="128">
        <v>39</v>
      </c>
      <c r="M252" s="151">
        <v>28.58</v>
      </c>
      <c r="N252" s="151">
        <v>36.49</v>
      </c>
      <c r="O252" s="151">
        <f t="shared" si="19"/>
        <v>1423.1100000000001</v>
      </c>
      <c r="P252" s="136">
        <f t="shared" si="23"/>
        <v>1.5072468676915378E-3</v>
      </c>
    </row>
    <row r="253" spans="1:16" ht="46.8">
      <c r="A253" s="30" t="s">
        <v>1035</v>
      </c>
      <c r="B253" s="30" t="s">
        <v>1036</v>
      </c>
      <c r="C253" s="30" t="s">
        <v>2</v>
      </c>
      <c r="D253" s="28" t="s">
        <v>1037</v>
      </c>
      <c r="E253" s="40" t="s">
        <v>35</v>
      </c>
      <c r="F253" s="23">
        <v>8</v>
      </c>
      <c r="G253" s="125">
        <v>0</v>
      </c>
      <c r="H253" s="122" t="s">
        <v>378</v>
      </c>
      <c r="I253" s="123" t="s">
        <v>2</v>
      </c>
      <c r="J253" s="123" t="s">
        <v>379</v>
      </c>
      <c r="K253" s="124" t="s">
        <v>8</v>
      </c>
      <c r="L253" s="128">
        <v>8</v>
      </c>
      <c r="M253" s="151">
        <v>200.77</v>
      </c>
      <c r="N253" s="151">
        <v>256.38</v>
      </c>
      <c r="O253" s="151">
        <f t="shared" si="19"/>
        <v>2051.04</v>
      </c>
      <c r="P253" s="136">
        <f t="shared" si="23"/>
        <v>2.1723012384917903E-3</v>
      </c>
    </row>
    <row r="254" spans="1:16" ht="46.8">
      <c r="A254" s="30" t="s">
        <v>1038</v>
      </c>
      <c r="B254" s="30" t="s">
        <v>1039</v>
      </c>
      <c r="C254" s="30" t="s">
        <v>33</v>
      </c>
      <c r="D254" s="28" t="s">
        <v>1040</v>
      </c>
      <c r="E254" s="37" t="s">
        <v>35</v>
      </c>
      <c r="F254" s="23">
        <v>11</v>
      </c>
      <c r="G254" s="125">
        <v>0</v>
      </c>
      <c r="H254" s="122" t="s">
        <v>380</v>
      </c>
      <c r="I254" s="123" t="s">
        <v>2</v>
      </c>
      <c r="J254" s="123" t="s">
        <v>381</v>
      </c>
      <c r="K254" s="124" t="s">
        <v>8</v>
      </c>
      <c r="L254" s="128">
        <v>11</v>
      </c>
      <c r="M254" s="151">
        <v>274.74</v>
      </c>
      <c r="N254" s="151">
        <v>350.84</v>
      </c>
      <c r="O254" s="151">
        <f t="shared" si="19"/>
        <v>3859.24</v>
      </c>
      <c r="P254" s="136">
        <f t="shared" si="23"/>
        <v>4.0874053317522113E-3</v>
      </c>
    </row>
    <row r="255" spans="1:16" ht="31.2">
      <c r="A255" s="30" t="s">
        <v>1041</v>
      </c>
      <c r="B255" s="30" t="s">
        <v>1042</v>
      </c>
      <c r="C255" s="30" t="s">
        <v>33</v>
      </c>
      <c r="D255" s="28" t="s">
        <v>1043</v>
      </c>
      <c r="E255" s="37" t="s">
        <v>35</v>
      </c>
      <c r="F255" s="23">
        <v>64</v>
      </c>
      <c r="G255" s="125">
        <v>0</v>
      </c>
      <c r="H255" s="122" t="s">
        <v>382</v>
      </c>
      <c r="I255" s="123" t="s">
        <v>2</v>
      </c>
      <c r="J255" s="123" t="s">
        <v>383</v>
      </c>
      <c r="K255" s="124" t="s">
        <v>8</v>
      </c>
      <c r="L255" s="128">
        <v>64</v>
      </c>
      <c r="M255" s="151">
        <v>171.7</v>
      </c>
      <c r="N255" s="151">
        <v>219.26</v>
      </c>
      <c r="O255" s="151">
        <f t="shared" si="19"/>
        <v>14032.64</v>
      </c>
      <c r="P255" s="136">
        <f t="shared" si="23"/>
        <v>1.4862275358505652E-2</v>
      </c>
    </row>
    <row r="256" spans="1:16" ht="31.2">
      <c r="A256" s="30" t="s">
        <v>1044</v>
      </c>
      <c r="B256" s="30" t="s">
        <v>1045</v>
      </c>
      <c r="C256" s="30" t="s">
        <v>6</v>
      </c>
      <c r="D256" s="28" t="s">
        <v>1046</v>
      </c>
      <c r="E256" s="37" t="s">
        <v>35</v>
      </c>
      <c r="F256" s="23">
        <v>26</v>
      </c>
      <c r="G256" s="125">
        <v>0</v>
      </c>
      <c r="H256" s="122" t="s">
        <v>384</v>
      </c>
      <c r="I256" s="123" t="s">
        <v>6</v>
      </c>
      <c r="J256" s="123" t="s">
        <v>385</v>
      </c>
      <c r="K256" s="124" t="s">
        <v>8</v>
      </c>
      <c r="L256" s="128">
        <v>26</v>
      </c>
      <c r="M256" s="151">
        <v>149.79</v>
      </c>
      <c r="N256" s="151">
        <v>191.28</v>
      </c>
      <c r="O256" s="151">
        <f t="shared" si="19"/>
        <v>4973.28</v>
      </c>
      <c r="P256" s="136">
        <f t="shared" si="23"/>
        <v>5.2673094154021619E-3</v>
      </c>
    </row>
    <row r="257" spans="1:16" ht="46.8">
      <c r="A257" s="30" t="s">
        <v>1047</v>
      </c>
      <c r="B257" s="30" t="s">
        <v>1048</v>
      </c>
      <c r="C257" s="30" t="s">
        <v>6</v>
      </c>
      <c r="D257" s="28" t="s">
        <v>1049</v>
      </c>
      <c r="E257" s="37" t="s">
        <v>35</v>
      </c>
      <c r="F257" s="23">
        <v>9</v>
      </c>
      <c r="G257" s="125">
        <v>0</v>
      </c>
      <c r="H257" s="122" t="s">
        <v>386</v>
      </c>
      <c r="I257" s="123" t="s">
        <v>6</v>
      </c>
      <c r="J257" s="123" t="s">
        <v>387</v>
      </c>
      <c r="K257" s="124" t="s">
        <v>8</v>
      </c>
      <c r="L257" s="128">
        <v>9</v>
      </c>
      <c r="M257" s="151">
        <v>183.93</v>
      </c>
      <c r="N257" s="151">
        <v>234.87</v>
      </c>
      <c r="O257" s="151">
        <f t="shared" si="19"/>
        <v>2113.83</v>
      </c>
      <c r="P257" s="136">
        <f t="shared" si="23"/>
        <v>2.2388034982063249E-3</v>
      </c>
    </row>
    <row r="258" spans="1:16" ht="31.2">
      <c r="A258" s="30" t="s">
        <v>1050</v>
      </c>
      <c r="B258" s="30" t="s">
        <v>1051</v>
      </c>
      <c r="C258" s="30" t="s">
        <v>6</v>
      </c>
      <c r="D258" s="28" t="s">
        <v>1052</v>
      </c>
      <c r="E258" s="37" t="s">
        <v>35</v>
      </c>
      <c r="F258" s="23">
        <v>5</v>
      </c>
      <c r="G258" s="125">
        <v>0</v>
      </c>
      <c r="H258" s="122" t="s">
        <v>388</v>
      </c>
      <c r="I258" s="123" t="s">
        <v>6</v>
      </c>
      <c r="J258" s="123" t="s">
        <v>389</v>
      </c>
      <c r="K258" s="124" t="s">
        <v>8</v>
      </c>
      <c r="L258" s="128">
        <v>5</v>
      </c>
      <c r="M258" s="151">
        <v>375.71</v>
      </c>
      <c r="N258" s="151">
        <v>479.78</v>
      </c>
      <c r="O258" s="151">
        <f t="shared" si="19"/>
        <v>2398.8999999999996</v>
      </c>
      <c r="P258" s="136">
        <f t="shared" si="23"/>
        <v>2.540727358324535E-3</v>
      </c>
    </row>
    <row r="259" spans="1:16" ht="39.6">
      <c r="A259" s="30" t="s">
        <v>1053</v>
      </c>
      <c r="B259" s="30" t="s">
        <v>1054</v>
      </c>
      <c r="C259" s="30" t="s">
        <v>2</v>
      </c>
      <c r="D259" s="28" t="s">
        <v>1055</v>
      </c>
      <c r="E259" s="37" t="s">
        <v>35</v>
      </c>
      <c r="F259" s="23">
        <v>8</v>
      </c>
      <c r="G259" s="125">
        <v>0</v>
      </c>
      <c r="H259" s="122" t="s">
        <v>390</v>
      </c>
      <c r="I259" s="123" t="s">
        <v>2</v>
      </c>
      <c r="J259" s="123" t="s">
        <v>391</v>
      </c>
      <c r="K259" s="124" t="s">
        <v>8</v>
      </c>
      <c r="L259" s="128">
        <v>8</v>
      </c>
      <c r="M259" s="151">
        <v>108.11</v>
      </c>
      <c r="N259" s="151">
        <v>138.05000000000001</v>
      </c>
      <c r="O259" s="151">
        <f t="shared" si="19"/>
        <v>1104.4000000000001</v>
      </c>
      <c r="P259" s="136">
        <f t="shared" si="23"/>
        <v>1.169694149207394E-3</v>
      </c>
    </row>
    <row r="260" spans="1:16" ht="26.4">
      <c r="A260" s="43">
        <v>19</v>
      </c>
      <c r="B260" s="43"/>
      <c r="C260" s="43"/>
      <c r="D260" s="55" t="s">
        <v>392</v>
      </c>
      <c r="E260" s="56"/>
      <c r="F260" s="57"/>
      <c r="G260" s="143"/>
      <c r="H260" s="138"/>
      <c r="I260" s="138"/>
      <c r="J260" s="138" t="s">
        <v>392</v>
      </c>
      <c r="K260" s="138"/>
      <c r="L260" s="144"/>
      <c r="M260" s="140"/>
      <c r="N260" s="140"/>
      <c r="O260" s="141">
        <f>SUM(O261:O264)</f>
        <v>1594.2399999999998</v>
      </c>
      <c r="P260" s="142">
        <f>SUM(P261:P264)</f>
        <v>1.6884943864835162E-3</v>
      </c>
    </row>
    <row r="261" spans="1:16" ht="31.2">
      <c r="A261" s="40" t="s">
        <v>1056</v>
      </c>
      <c r="B261" s="21">
        <v>89446</v>
      </c>
      <c r="C261" s="40" t="s">
        <v>2</v>
      </c>
      <c r="D261" s="42" t="s">
        <v>708</v>
      </c>
      <c r="E261" s="40" t="s">
        <v>538</v>
      </c>
      <c r="F261" s="23">
        <v>95</v>
      </c>
      <c r="G261" s="125">
        <v>0</v>
      </c>
      <c r="H261" s="122" t="s">
        <v>125</v>
      </c>
      <c r="I261" s="123" t="s">
        <v>2</v>
      </c>
      <c r="J261" s="123" t="s">
        <v>126</v>
      </c>
      <c r="K261" s="124" t="s">
        <v>15</v>
      </c>
      <c r="L261" s="128">
        <v>95</v>
      </c>
      <c r="M261" s="151">
        <v>5.29</v>
      </c>
      <c r="N261" s="151">
        <v>6.75</v>
      </c>
      <c r="O261" s="151">
        <f t="shared" si="19"/>
        <v>641.25</v>
      </c>
      <c r="P261" s="136">
        <f>O261/$O$325</f>
        <v>6.7916187357772661E-4</v>
      </c>
    </row>
    <row r="262" spans="1:16" ht="31.2">
      <c r="A262" s="40" t="s">
        <v>1057</v>
      </c>
      <c r="B262" s="21">
        <v>89485</v>
      </c>
      <c r="C262" s="21" t="s">
        <v>2</v>
      </c>
      <c r="D262" s="41" t="s">
        <v>1058</v>
      </c>
      <c r="E262" s="21" t="s">
        <v>35</v>
      </c>
      <c r="F262" s="23">
        <v>18</v>
      </c>
      <c r="G262" s="125">
        <v>0</v>
      </c>
      <c r="H262" s="122" t="s">
        <v>127</v>
      </c>
      <c r="I262" s="123" t="s">
        <v>2</v>
      </c>
      <c r="J262" s="123" t="s">
        <v>128</v>
      </c>
      <c r="K262" s="124" t="s">
        <v>8</v>
      </c>
      <c r="L262" s="128">
        <v>18</v>
      </c>
      <c r="M262" s="151">
        <v>5.5</v>
      </c>
      <c r="N262" s="151">
        <v>7.02</v>
      </c>
      <c r="O262" s="151">
        <f t="shared" si="19"/>
        <v>126.35999999999999</v>
      </c>
      <c r="P262" s="136">
        <f>O262/$O$325</f>
        <v>1.3383063445657938E-4</v>
      </c>
    </row>
    <row r="263" spans="1:16" ht="31.2">
      <c r="A263" s="40" t="s">
        <v>1059</v>
      </c>
      <c r="B263" s="21">
        <v>89866</v>
      </c>
      <c r="C263" s="21" t="s">
        <v>2</v>
      </c>
      <c r="D263" s="41" t="s">
        <v>1060</v>
      </c>
      <c r="E263" s="21" t="s">
        <v>35</v>
      </c>
      <c r="F263" s="23">
        <v>22</v>
      </c>
      <c r="G263" s="125">
        <v>0</v>
      </c>
      <c r="H263" s="122" t="s">
        <v>393</v>
      </c>
      <c r="I263" s="123" t="s">
        <v>2</v>
      </c>
      <c r="J263" s="123" t="s">
        <v>394</v>
      </c>
      <c r="K263" s="124" t="s">
        <v>8</v>
      </c>
      <c r="L263" s="128">
        <v>22</v>
      </c>
      <c r="M263" s="151">
        <v>6.42</v>
      </c>
      <c r="N263" s="151">
        <v>8.19</v>
      </c>
      <c r="O263" s="151">
        <f t="shared" si="19"/>
        <v>180.17999999999998</v>
      </c>
      <c r="P263" s="136">
        <f>O263/$O$325</f>
        <v>1.9083257135475208E-4</v>
      </c>
    </row>
    <row r="264" spans="1:16" ht="26.4">
      <c r="A264" s="40" t="s">
        <v>1061</v>
      </c>
      <c r="B264" s="21">
        <v>72285</v>
      </c>
      <c r="C264" s="21" t="s">
        <v>2</v>
      </c>
      <c r="D264" s="41" t="s">
        <v>1062</v>
      </c>
      <c r="E264" s="21" t="s">
        <v>35</v>
      </c>
      <c r="F264" s="23">
        <v>5</v>
      </c>
      <c r="G264" s="125">
        <v>0</v>
      </c>
      <c r="H264" s="122" t="s">
        <v>395</v>
      </c>
      <c r="I264" s="123" t="s">
        <v>2</v>
      </c>
      <c r="J264" s="123" t="s">
        <v>396</v>
      </c>
      <c r="K264" s="124" t="s">
        <v>8</v>
      </c>
      <c r="L264" s="128">
        <v>5</v>
      </c>
      <c r="M264" s="151">
        <v>101.25</v>
      </c>
      <c r="N264" s="151">
        <v>129.29</v>
      </c>
      <c r="O264" s="151">
        <f t="shared" si="19"/>
        <v>646.44999999999993</v>
      </c>
      <c r="P264" s="136">
        <f>O264/$O$325</f>
        <v>6.8466930709445821E-4</v>
      </c>
    </row>
    <row r="265" spans="1:16" ht="26.4">
      <c r="A265" s="43">
        <v>20</v>
      </c>
      <c r="B265" s="43"/>
      <c r="C265" s="43"/>
      <c r="D265" s="55" t="s">
        <v>397</v>
      </c>
      <c r="E265" s="56"/>
      <c r="F265" s="57"/>
      <c r="G265" s="143"/>
      <c r="H265" s="138"/>
      <c r="I265" s="138"/>
      <c r="J265" s="138" t="s">
        <v>397</v>
      </c>
      <c r="K265" s="138"/>
      <c r="L265" s="144"/>
      <c r="M265" s="140"/>
      <c r="N265" s="140"/>
      <c r="O265" s="141">
        <f>O266+O278+O281+O283+O287+O290</f>
        <v>39176.892</v>
      </c>
      <c r="P265" s="142">
        <f>P266+P278+P281+P283+P287+P290</f>
        <v>4.1493101554264708E-2</v>
      </c>
    </row>
    <row r="266" spans="1:16">
      <c r="A266" s="38" t="s">
        <v>1063</v>
      </c>
      <c r="B266" s="32"/>
      <c r="C266" s="32"/>
      <c r="D266" s="34" t="s">
        <v>398</v>
      </c>
      <c r="E266" s="41"/>
      <c r="F266" s="23">
        <v>0</v>
      </c>
      <c r="G266" s="125"/>
      <c r="H266" s="146"/>
      <c r="I266" s="146"/>
      <c r="J266" s="146" t="s">
        <v>398</v>
      </c>
      <c r="K266" s="146"/>
      <c r="L266" s="147"/>
      <c r="M266" s="148"/>
      <c r="N266" s="148"/>
      <c r="O266" s="149">
        <f>SUM(O267:O277)</f>
        <v>4266.26</v>
      </c>
      <c r="P266" s="150">
        <f>SUM(P267:P277)</f>
        <v>4.5184890990560807E-3</v>
      </c>
    </row>
    <row r="267" spans="1:16" ht="26.4">
      <c r="A267" s="40" t="s">
        <v>1064</v>
      </c>
      <c r="B267" s="30" t="s">
        <v>1065</v>
      </c>
      <c r="C267" s="30" t="s">
        <v>6</v>
      </c>
      <c r="D267" s="28" t="s">
        <v>1066</v>
      </c>
      <c r="E267" s="21" t="s">
        <v>1067</v>
      </c>
      <c r="F267" s="23">
        <v>2</v>
      </c>
      <c r="G267" s="125">
        <v>0</v>
      </c>
      <c r="H267" s="122" t="s">
        <v>399</v>
      </c>
      <c r="I267" s="123" t="s">
        <v>6</v>
      </c>
      <c r="J267" s="123" t="s">
        <v>400</v>
      </c>
      <c r="K267" s="124" t="s">
        <v>8</v>
      </c>
      <c r="L267" s="128">
        <v>2</v>
      </c>
      <c r="M267" s="151">
        <v>470</v>
      </c>
      <c r="N267" s="151">
        <v>600.19000000000005</v>
      </c>
      <c r="O267" s="151">
        <f t="shared" ref="O267:O312" si="24">L267*N267</f>
        <v>1200.3800000000001</v>
      </c>
      <c r="P267" s="136">
        <f t="shared" ref="P267:P277" si="25">O267/$O$325</f>
        <v>1.2713486624642987E-3</v>
      </c>
    </row>
    <row r="268" spans="1:16" ht="26.4">
      <c r="A268" s="40" t="s">
        <v>1068</v>
      </c>
      <c r="B268" s="30" t="s">
        <v>1069</v>
      </c>
      <c r="C268" s="30" t="s">
        <v>33</v>
      </c>
      <c r="D268" s="28" t="s">
        <v>1070</v>
      </c>
      <c r="E268" s="21" t="s">
        <v>1067</v>
      </c>
      <c r="F268" s="23">
        <v>1</v>
      </c>
      <c r="G268" s="125">
        <v>0</v>
      </c>
      <c r="H268" s="122" t="s">
        <v>401</v>
      </c>
      <c r="I268" s="123" t="s">
        <v>33</v>
      </c>
      <c r="J268" s="123" t="s">
        <v>402</v>
      </c>
      <c r="K268" s="124" t="s">
        <v>35</v>
      </c>
      <c r="L268" s="128">
        <v>2</v>
      </c>
      <c r="M268" s="151">
        <v>520</v>
      </c>
      <c r="N268" s="151">
        <v>664.04</v>
      </c>
      <c r="O268" s="151">
        <f t="shared" si="24"/>
        <v>1328.08</v>
      </c>
      <c r="P268" s="136">
        <f t="shared" si="25"/>
        <v>1.4065985201732664E-3</v>
      </c>
    </row>
    <row r="269" spans="1:16" ht="26.4">
      <c r="A269" s="40" t="s">
        <v>1071</v>
      </c>
      <c r="B269" s="30" t="s">
        <v>1072</v>
      </c>
      <c r="C269" s="30" t="s">
        <v>33</v>
      </c>
      <c r="D269" s="28" t="s">
        <v>1073</v>
      </c>
      <c r="E269" s="21" t="s">
        <v>1067</v>
      </c>
      <c r="F269" s="23">
        <v>2</v>
      </c>
      <c r="G269" s="125">
        <v>0</v>
      </c>
      <c r="H269" s="122" t="s">
        <v>403</v>
      </c>
      <c r="I269" s="123" t="s">
        <v>33</v>
      </c>
      <c r="J269" s="123" t="s">
        <v>404</v>
      </c>
      <c r="K269" s="124" t="s">
        <v>35</v>
      </c>
      <c r="L269" s="128">
        <v>2</v>
      </c>
      <c r="M269" s="151">
        <v>13.61</v>
      </c>
      <c r="N269" s="151">
        <v>17.37</v>
      </c>
      <c r="O269" s="151">
        <f t="shared" si="24"/>
        <v>34.74</v>
      </c>
      <c r="P269" s="136">
        <f t="shared" si="25"/>
        <v>3.6793892379088069E-5</v>
      </c>
    </row>
    <row r="270" spans="1:16" ht="26.4">
      <c r="A270" s="40" t="s">
        <v>1074</v>
      </c>
      <c r="B270" s="30" t="s">
        <v>1072</v>
      </c>
      <c r="C270" s="30" t="s">
        <v>33</v>
      </c>
      <c r="D270" s="28" t="s">
        <v>1075</v>
      </c>
      <c r="E270" s="21" t="s">
        <v>1067</v>
      </c>
      <c r="F270" s="23">
        <v>1</v>
      </c>
      <c r="G270" s="125">
        <v>0</v>
      </c>
      <c r="H270" s="122"/>
      <c r="I270" s="123" t="s">
        <v>562</v>
      </c>
      <c r="J270" s="123" t="s">
        <v>405</v>
      </c>
      <c r="K270" s="124" t="s">
        <v>8</v>
      </c>
      <c r="L270" s="128">
        <v>1</v>
      </c>
      <c r="M270" s="151">
        <v>21.13</v>
      </c>
      <c r="N270" s="151">
        <v>26.98</v>
      </c>
      <c r="O270" s="151">
        <f t="shared" si="24"/>
        <v>26.98</v>
      </c>
      <c r="P270" s="136">
        <f t="shared" si="25"/>
        <v>2.8575106977196202E-5</v>
      </c>
    </row>
    <row r="271" spans="1:16" ht="26.4">
      <c r="A271" s="40" t="s">
        <v>1076</v>
      </c>
      <c r="B271" s="30" t="s">
        <v>1072</v>
      </c>
      <c r="C271" s="30" t="s">
        <v>33</v>
      </c>
      <c r="D271" s="28" t="s">
        <v>1077</v>
      </c>
      <c r="E271" s="21" t="s">
        <v>1067</v>
      </c>
      <c r="F271" s="23">
        <v>2</v>
      </c>
      <c r="G271" s="125">
        <v>0</v>
      </c>
      <c r="H271" s="122"/>
      <c r="I271" s="123" t="s">
        <v>562</v>
      </c>
      <c r="J271" s="123" t="s">
        <v>405</v>
      </c>
      <c r="K271" s="124" t="s">
        <v>8</v>
      </c>
      <c r="L271" s="128">
        <v>2</v>
      </c>
      <c r="M271" s="151">
        <v>21.13</v>
      </c>
      <c r="N271" s="151">
        <v>26.98</v>
      </c>
      <c r="O271" s="151">
        <f t="shared" si="24"/>
        <v>53.96</v>
      </c>
      <c r="P271" s="136">
        <f t="shared" si="25"/>
        <v>5.7150213954392404E-5</v>
      </c>
    </row>
    <row r="272" spans="1:16" ht="26.4">
      <c r="A272" s="40" t="s">
        <v>1078</v>
      </c>
      <c r="B272" s="30" t="s">
        <v>1072</v>
      </c>
      <c r="C272" s="30" t="s">
        <v>33</v>
      </c>
      <c r="D272" s="28" t="s">
        <v>1079</v>
      </c>
      <c r="E272" s="21" t="s">
        <v>1067</v>
      </c>
      <c r="F272" s="23">
        <v>1</v>
      </c>
      <c r="G272" s="125">
        <v>0</v>
      </c>
      <c r="H272" s="122"/>
      <c r="I272" s="123" t="s">
        <v>562</v>
      </c>
      <c r="J272" s="123" t="s">
        <v>406</v>
      </c>
      <c r="K272" s="124" t="s">
        <v>8</v>
      </c>
      <c r="L272" s="128">
        <v>1</v>
      </c>
      <c r="M272" s="151">
        <v>21.13</v>
      </c>
      <c r="N272" s="151">
        <v>26.98</v>
      </c>
      <c r="O272" s="151">
        <f t="shared" si="24"/>
        <v>26.98</v>
      </c>
      <c r="P272" s="136">
        <f t="shared" si="25"/>
        <v>2.8575106977196202E-5</v>
      </c>
    </row>
    <row r="273" spans="1:16" ht="26.4">
      <c r="A273" s="40" t="s">
        <v>1080</v>
      </c>
      <c r="B273" s="30"/>
      <c r="C273" s="30" t="s">
        <v>562</v>
      </c>
      <c r="D273" s="28" t="s">
        <v>1081</v>
      </c>
      <c r="E273" s="21" t="s">
        <v>1067</v>
      </c>
      <c r="F273" s="23">
        <v>1</v>
      </c>
      <c r="G273" s="125">
        <v>0</v>
      </c>
      <c r="H273" s="122"/>
      <c r="I273" s="123" t="s">
        <v>562</v>
      </c>
      <c r="J273" s="123" t="s">
        <v>407</v>
      </c>
      <c r="K273" s="124" t="s">
        <v>35</v>
      </c>
      <c r="L273" s="128">
        <v>1</v>
      </c>
      <c r="M273" s="151">
        <v>34.79</v>
      </c>
      <c r="N273" s="151">
        <v>44.42</v>
      </c>
      <c r="O273" s="151">
        <f t="shared" si="24"/>
        <v>44.42</v>
      </c>
      <c r="P273" s="136">
        <f t="shared" si="25"/>
        <v>4.7046191694850087E-5</v>
      </c>
    </row>
    <row r="274" spans="1:16">
      <c r="A274" s="40" t="s">
        <v>1082</v>
      </c>
      <c r="B274" s="30" t="s">
        <v>1083</v>
      </c>
      <c r="C274" s="30" t="s">
        <v>6</v>
      </c>
      <c r="D274" s="28" t="s">
        <v>1084</v>
      </c>
      <c r="E274" s="21" t="s">
        <v>1067</v>
      </c>
      <c r="F274" s="23">
        <v>2</v>
      </c>
      <c r="G274" s="125">
        <v>0</v>
      </c>
      <c r="H274" s="122" t="s">
        <v>408</v>
      </c>
      <c r="I274" s="123" t="s">
        <v>6</v>
      </c>
      <c r="J274" s="123" t="s">
        <v>409</v>
      </c>
      <c r="K274" s="124" t="s">
        <v>8</v>
      </c>
      <c r="L274" s="128">
        <v>2</v>
      </c>
      <c r="M274" s="151">
        <v>39.090000000000003</v>
      </c>
      <c r="N274" s="151">
        <v>49.91</v>
      </c>
      <c r="O274" s="151">
        <f t="shared" si="24"/>
        <v>99.82</v>
      </c>
      <c r="P274" s="136">
        <f t="shared" si="25"/>
        <v>1.0572154108464509E-4</v>
      </c>
    </row>
    <row r="275" spans="1:16">
      <c r="A275" s="40" t="s">
        <v>1085</v>
      </c>
      <c r="B275" s="30" t="s">
        <v>1086</v>
      </c>
      <c r="C275" s="30" t="s">
        <v>6</v>
      </c>
      <c r="D275" s="28" t="s">
        <v>1087</v>
      </c>
      <c r="E275" s="21" t="s">
        <v>1067</v>
      </c>
      <c r="F275" s="23">
        <v>2</v>
      </c>
      <c r="G275" s="125">
        <v>0</v>
      </c>
      <c r="H275" s="122" t="s">
        <v>410</v>
      </c>
      <c r="I275" s="123" t="s">
        <v>6</v>
      </c>
      <c r="J275" s="123" t="s">
        <v>411</v>
      </c>
      <c r="K275" s="124" t="s">
        <v>8</v>
      </c>
      <c r="L275" s="128">
        <v>2</v>
      </c>
      <c r="M275" s="151">
        <v>56.65</v>
      </c>
      <c r="N275" s="151">
        <v>72.34</v>
      </c>
      <c r="O275" s="151">
        <f t="shared" si="24"/>
        <v>144.68</v>
      </c>
      <c r="P275" s="136">
        <f t="shared" si="25"/>
        <v>1.532337463847571E-4</v>
      </c>
    </row>
    <row r="276" spans="1:16" ht="39.6">
      <c r="A276" s="40" t="s">
        <v>1088</v>
      </c>
      <c r="B276" s="53" t="s">
        <v>1089</v>
      </c>
      <c r="C276" s="30" t="s">
        <v>33</v>
      </c>
      <c r="D276" s="28" t="s">
        <v>1090</v>
      </c>
      <c r="E276" s="21" t="s">
        <v>1067</v>
      </c>
      <c r="F276" s="23">
        <v>1</v>
      </c>
      <c r="G276" s="125">
        <v>0</v>
      </c>
      <c r="H276" s="122" t="s">
        <v>412</v>
      </c>
      <c r="I276" s="123" t="s">
        <v>33</v>
      </c>
      <c r="J276" s="123" t="s">
        <v>413</v>
      </c>
      <c r="K276" s="124" t="s">
        <v>35</v>
      </c>
      <c r="L276" s="128">
        <v>1</v>
      </c>
      <c r="M276" s="151">
        <v>782.4</v>
      </c>
      <c r="N276" s="151">
        <v>999.12</v>
      </c>
      <c r="O276" s="151">
        <f t="shared" si="24"/>
        <v>999.12</v>
      </c>
      <c r="P276" s="136">
        <f t="shared" si="25"/>
        <v>1.0581898029301804E-3</v>
      </c>
    </row>
    <row r="277" spans="1:16" ht="39.6">
      <c r="A277" s="40" t="s">
        <v>1091</v>
      </c>
      <c r="B277" s="30"/>
      <c r="C277" s="30" t="s">
        <v>562</v>
      </c>
      <c r="D277" s="28" t="s">
        <v>414</v>
      </c>
      <c r="E277" s="21" t="s">
        <v>1067</v>
      </c>
      <c r="F277" s="23">
        <v>1</v>
      </c>
      <c r="G277" s="125">
        <v>0</v>
      </c>
      <c r="H277" s="122"/>
      <c r="I277" s="123" t="s">
        <v>562</v>
      </c>
      <c r="J277" s="123" t="s">
        <v>414</v>
      </c>
      <c r="K277" s="124" t="s">
        <v>35</v>
      </c>
      <c r="L277" s="128">
        <v>1</v>
      </c>
      <c r="M277" s="151">
        <v>240.49</v>
      </c>
      <c r="N277" s="151">
        <v>307.10000000000002</v>
      </c>
      <c r="O277" s="151">
        <f t="shared" si="24"/>
        <v>307.10000000000002</v>
      </c>
      <c r="P277" s="136">
        <f t="shared" si="25"/>
        <v>3.2525631403621034E-4</v>
      </c>
    </row>
    <row r="278" spans="1:16">
      <c r="A278" s="32" t="s">
        <v>1092</v>
      </c>
      <c r="B278" s="32"/>
      <c r="C278" s="32"/>
      <c r="D278" s="34" t="s">
        <v>415</v>
      </c>
      <c r="E278" s="41"/>
      <c r="F278" s="23">
        <v>0</v>
      </c>
      <c r="G278" s="125"/>
      <c r="H278" s="146"/>
      <c r="I278" s="146"/>
      <c r="J278" s="146" t="s">
        <v>415</v>
      </c>
      <c r="K278" s="146"/>
      <c r="L278" s="147"/>
      <c r="M278" s="148"/>
      <c r="N278" s="148"/>
      <c r="O278" s="149">
        <f>SUM(O279:O280)</f>
        <v>18071.088999999996</v>
      </c>
      <c r="P278" s="150">
        <f>SUM(P279:P280)</f>
        <v>1.9139484854315547E-2</v>
      </c>
    </row>
    <row r="279" spans="1:16">
      <c r="A279" s="21" t="s">
        <v>1093</v>
      </c>
      <c r="B279" s="30" t="s">
        <v>1094</v>
      </c>
      <c r="C279" s="21" t="s">
        <v>6</v>
      </c>
      <c r="D279" s="28" t="s">
        <v>1095</v>
      </c>
      <c r="E279" s="21" t="s">
        <v>538</v>
      </c>
      <c r="F279" s="23">
        <v>980.3</v>
      </c>
      <c r="G279" s="125">
        <v>0</v>
      </c>
      <c r="H279" s="122" t="s">
        <v>416</v>
      </c>
      <c r="I279" s="123" t="s">
        <v>6</v>
      </c>
      <c r="J279" s="123" t="s">
        <v>417</v>
      </c>
      <c r="K279" s="124" t="s">
        <v>15</v>
      </c>
      <c r="L279" s="128">
        <v>980.3</v>
      </c>
      <c r="M279" s="151">
        <v>11.77</v>
      </c>
      <c r="N279" s="151">
        <v>15.03</v>
      </c>
      <c r="O279" s="151">
        <f t="shared" si="24"/>
        <v>14733.908999999998</v>
      </c>
      <c r="P279" s="136">
        <f>O279/$O$325</f>
        <v>1.5605004665206592E-2</v>
      </c>
    </row>
    <row r="280" spans="1:16">
      <c r="A280" s="21" t="s">
        <v>1096</v>
      </c>
      <c r="B280" s="21" t="s">
        <v>1097</v>
      </c>
      <c r="C280" s="21" t="s">
        <v>6</v>
      </c>
      <c r="D280" s="28" t="s">
        <v>1098</v>
      </c>
      <c r="E280" s="21" t="s">
        <v>538</v>
      </c>
      <c r="F280" s="23">
        <v>242</v>
      </c>
      <c r="G280" s="125">
        <v>0</v>
      </c>
      <c r="H280" s="122" t="s">
        <v>418</v>
      </c>
      <c r="I280" s="123" t="s">
        <v>6</v>
      </c>
      <c r="J280" s="123" t="s">
        <v>419</v>
      </c>
      <c r="K280" s="124" t="s">
        <v>15</v>
      </c>
      <c r="L280" s="128">
        <v>242</v>
      </c>
      <c r="M280" s="151">
        <v>10.8</v>
      </c>
      <c r="N280" s="151">
        <v>13.79</v>
      </c>
      <c r="O280" s="151">
        <f t="shared" si="24"/>
        <v>3337.18</v>
      </c>
      <c r="P280" s="136">
        <f>O280/$O$325</f>
        <v>3.5344801891089555E-3</v>
      </c>
    </row>
    <row r="281" spans="1:16">
      <c r="A281" s="32" t="s">
        <v>1099</v>
      </c>
      <c r="B281" s="32"/>
      <c r="C281" s="32"/>
      <c r="D281" s="34" t="s">
        <v>420</v>
      </c>
      <c r="E281" s="41"/>
      <c r="F281" s="23">
        <v>0</v>
      </c>
      <c r="G281" s="125"/>
      <c r="H281" s="146"/>
      <c r="I281" s="146"/>
      <c r="J281" s="146" t="s">
        <v>420</v>
      </c>
      <c r="K281" s="146"/>
      <c r="L281" s="147"/>
      <c r="M281" s="148"/>
      <c r="N281" s="148"/>
      <c r="O281" s="149">
        <f>O282</f>
        <v>507.49</v>
      </c>
      <c r="P281" s="150">
        <f>P282</f>
        <v>5.3749373757810601E-4</v>
      </c>
    </row>
    <row r="282" spans="1:16" ht="31.2">
      <c r="A282" s="40" t="s">
        <v>1100</v>
      </c>
      <c r="B282" s="21"/>
      <c r="C282" s="21" t="s">
        <v>562</v>
      </c>
      <c r="D282" s="28" t="s">
        <v>1101</v>
      </c>
      <c r="E282" s="21" t="s">
        <v>1067</v>
      </c>
      <c r="F282" s="23">
        <v>19</v>
      </c>
      <c r="G282" s="125">
        <v>0</v>
      </c>
      <c r="H282" s="122"/>
      <c r="I282" s="123" t="s">
        <v>562</v>
      </c>
      <c r="J282" s="123" t="s">
        <v>421</v>
      </c>
      <c r="K282" s="124" t="s">
        <v>8</v>
      </c>
      <c r="L282" s="128">
        <v>19</v>
      </c>
      <c r="M282" s="151">
        <v>20.92</v>
      </c>
      <c r="N282" s="151">
        <v>26.71</v>
      </c>
      <c r="O282" s="151">
        <f t="shared" si="24"/>
        <v>507.49</v>
      </c>
      <c r="P282" s="136">
        <f>O282/$O$325</f>
        <v>5.3749373757810601E-4</v>
      </c>
    </row>
    <row r="283" spans="1:16">
      <c r="A283" s="38" t="s">
        <v>1102</v>
      </c>
      <c r="B283" s="32"/>
      <c r="C283" s="32"/>
      <c r="D283" s="34" t="s">
        <v>422</v>
      </c>
      <c r="E283" s="41"/>
      <c r="F283" s="23">
        <v>0</v>
      </c>
      <c r="G283" s="125"/>
      <c r="H283" s="146"/>
      <c r="I283" s="146"/>
      <c r="J283" s="146" t="s">
        <v>422</v>
      </c>
      <c r="K283" s="146"/>
      <c r="L283" s="147"/>
      <c r="M283" s="148"/>
      <c r="N283" s="148"/>
      <c r="O283" s="149">
        <f>SUM(O284:O286)</f>
        <v>7175.91</v>
      </c>
      <c r="P283" s="150">
        <f>SUM(P284:P286)</f>
        <v>7.6001629321249811E-3</v>
      </c>
    </row>
    <row r="284" spans="1:16" ht="26.4">
      <c r="A284" s="40" t="s">
        <v>1103</v>
      </c>
      <c r="B284" s="21"/>
      <c r="C284" s="21" t="s">
        <v>562</v>
      </c>
      <c r="D284" s="28" t="s">
        <v>1104</v>
      </c>
      <c r="E284" s="21" t="s">
        <v>1067</v>
      </c>
      <c r="F284" s="23">
        <v>19</v>
      </c>
      <c r="G284" s="125">
        <v>0</v>
      </c>
      <c r="H284" s="122" t="s">
        <v>423</v>
      </c>
      <c r="I284" s="123" t="s">
        <v>2</v>
      </c>
      <c r="J284" s="123" t="s">
        <v>424</v>
      </c>
      <c r="K284" s="124" t="s">
        <v>8</v>
      </c>
      <c r="L284" s="128">
        <v>19</v>
      </c>
      <c r="M284" s="151">
        <v>43.9</v>
      </c>
      <c r="N284" s="151">
        <v>56.06</v>
      </c>
      <c r="O284" s="151">
        <f t="shared" si="24"/>
        <v>1065.1400000000001</v>
      </c>
      <c r="P284" s="136">
        <f>O284/$O$325</f>
        <v>1.12811302615607E-3</v>
      </c>
    </row>
    <row r="285" spans="1:16" ht="26.4">
      <c r="A285" s="40" t="s">
        <v>1105</v>
      </c>
      <c r="B285" s="21"/>
      <c r="C285" s="21" t="s">
        <v>562</v>
      </c>
      <c r="D285" s="28" t="s">
        <v>1106</v>
      </c>
      <c r="E285" s="21" t="s">
        <v>1067</v>
      </c>
      <c r="F285" s="23">
        <v>8</v>
      </c>
      <c r="G285" s="125">
        <v>0</v>
      </c>
      <c r="H285" s="122"/>
      <c r="I285" s="123" t="s">
        <v>562</v>
      </c>
      <c r="J285" s="123" t="s">
        <v>425</v>
      </c>
      <c r="K285" s="124" t="s">
        <v>8</v>
      </c>
      <c r="L285" s="128">
        <v>8</v>
      </c>
      <c r="M285" s="151">
        <v>1.63</v>
      </c>
      <c r="N285" s="151">
        <v>2.08</v>
      </c>
      <c r="O285" s="151">
        <f t="shared" si="24"/>
        <v>16.64</v>
      </c>
      <c r="P285" s="136">
        <f>O285/$O$325</f>
        <v>1.7623787253541322E-5</v>
      </c>
    </row>
    <row r="286" spans="1:16" ht="31.2">
      <c r="A286" s="40" t="s">
        <v>1107</v>
      </c>
      <c r="B286" s="21"/>
      <c r="C286" s="21" t="s">
        <v>562</v>
      </c>
      <c r="D286" s="28" t="s">
        <v>1108</v>
      </c>
      <c r="E286" s="21" t="s">
        <v>1067</v>
      </c>
      <c r="F286" s="23">
        <v>1</v>
      </c>
      <c r="G286" s="125">
        <v>0</v>
      </c>
      <c r="H286" s="122" t="s">
        <v>426</v>
      </c>
      <c r="I286" s="123" t="s">
        <v>33</v>
      </c>
      <c r="J286" s="123" t="s">
        <v>427</v>
      </c>
      <c r="K286" s="124" t="s">
        <v>35</v>
      </c>
      <c r="L286" s="128">
        <v>1</v>
      </c>
      <c r="M286" s="151">
        <v>4772.2299999999996</v>
      </c>
      <c r="N286" s="151">
        <v>6094.13</v>
      </c>
      <c r="O286" s="151">
        <f t="shared" si="24"/>
        <v>6094.13</v>
      </c>
      <c r="P286" s="136">
        <f>O286/$O$325</f>
        <v>6.4544261187153701E-3</v>
      </c>
    </row>
    <row r="287" spans="1:16">
      <c r="A287" s="38" t="s">
        <v>1109</v>
      </c>
      <c r="B287" s="32"/>
      <c r="C287" s="32"/>
      <c r="D287" s="34" t="s">
        <v>428</v>
      </c>
      <c r="E287" s="41"/>
      <c r="F287" s="23">
        <v>0</v>
      </c>
      <c r="G287" s="125"/>
      <c r="H287" s="146"/>
      <c r="I287" s="146"/>
      <c r="J287" s="146" t="s">
        <v>428</v>
      </c>
      <c r="K287" s="146"/>
      <c r="L287" s="147"/>
      <c r="M287" s="148"/>
      <c r="N287" s="148"/>
      <c r="O287" s="149">
        <f>SUM(O288:O289)</f>
        <v>997.06</v>
      </c>
      <c r="P287" s="150">
        <f>SUM(P288:P289)</f>
        <v>1.0560080119600907E-3</v>
      </c>
    </row>
    <row r="288" spans="1:16" ht="39.6">
      <c r="A288" s="40" t="s">
        <v>1110</v>
      </c>
      <c r="B288" s="21">
        <v>83446</v>
      </c>
      <c r="C288" s="21" t="s">
        <v>2</v>
      </c>
      <c r="D288" s="28" t="s">
        <v>1111</v>
      </c>
      <c r="E288" s="21" t="s">
        <v>1067</v>
      </c>
      <c r="F288" s="23">
        <v>2</v>
      </c>
      <c r="G288" s="125">
        <v>0</v>
      </c>
      <c r="H288" s="122" t="s">
        <v>429</v>
      </c>
      <c r="I288" s="123" t="s">
        <v>2</v>
      </c>
      <c r="J288" s="123" t="s">
        <v>430</v>
      </c>
      <c r="K288" s="124" t="s">
        <v>8</v>
      </c>
      <c r="L288" s="128">
        <v>2</v>
      </c>
      <c r="M288" s="151">
        <v>201.61</v>
      </c>
      <c r="N288" s="151">
        <v>257.45</v>
      </c>
      <c r="O288" s="151">
        <f t="shared" si="24"/>
        <v>514.9</v>
      </c>
      <c r="P288" s="136">
        <f>O288/$O$325</f>
        <v>5.4534183033944864E-4</v>
      </c>
    </row>
    <row r="289" spans="1:16" ht="26.4">
      <c r="A289" s="40" t="s">
        <v>1112</v>
      </c>
      <c r="B289" s="21">
        <v>83387</v>
      </c>
      <c r="C289" s="21" t="s">
        <v>2</v>
      </c>
      <c r="D289" s="28" t="s">
        <v>1113</v>
      </c>
      <c r="E289" s="21" t="s">
        <v>1067</v>
      </c>
      <c r="F289" s="23">
        <v>41</v>
      </c>
      <c r="G289" s="125">
        <v>0</v>
      </c>
      <c r="H289" s="122" t="s">
        <v>337</v>
      </c>
      <c r="I289" s="123" t="s">
        <v>2</v>
      </c>
      <c r="J289" s="123" t="s">
        <v>338</v>
      </c>
      <c r="K289" s="124" t="s">
        <v>8</v>
      </c>
      <c r="L289" s="128">
        <v>41</v>
      </c>
      <c r="M289" s="151">
        <v>9.2100000000000009</v>
      </c>
      <c r="N289" s="151">
        <v>11.76</v>
      </c>
      <c r="O289" s="151">
        <f t="shared" si="24"/>
        <v>482.15999999999997</v>
      </c>
      <c r="P289" s="136">
        <f>O289/$O$325</f>
        <v>5.1066618162064193E-4</v>
      </c>
    </row>
    <row r="290" spans="1:16" ht="26.4">
      <c r="A290" s="38" t="s">
        <v>1114</v>
      </c>
      <c r="B290" s="32"/>
      <c r="C290" s="32"/>
      <c r="D290" s="34" t="s">
        <v>326</v>
      </c>
      <c r="E290" s="26"/>
      <c r="F290" s="23">
        <v>0</v>
      </c>
      <c r="G290" s="125"/>
      <c r="H290" s="146"/>
      <c r="I290" s="146"/>
      <c r="J290" s="146" t="s">
        <v>326</v>
      </c>
      <c r="K290" s="146"/>
      <c r="L290" s="147"/>
      <c r="M290" s="148"/>
      <c r="N290" s="148"/>
      <c r="O290" s="149">
        <f>SUM(O291:O294)</f>
        <v>8159.0829999999996</v>
      </c>
      <c r="P290" s="150">
        <f>SUM(P291:P294)</f>
        <v>8.6414629192299065E-3</v>
      </c>
    </row>
    <row r="291" spans="1:16" ht="46.8">
      <c r="A291" s="40" t="s">
        <v>1115</v>
      </c>
      <c r="B291" s="21">
        <v>72935</v>
      </c>
      <c r="C291" s="21" t="s">
        <v>2</v>
      </c>
      <c r="D291" s="41" t="s">
        <v>1116</v>
      </c>
      <c r="E291" s="21" t="s">
        <v>538</v>
      </c>
      <c r="F291" s="23">
        <v>1.3</v>
      </c>
      <c r="G291" s="125">
        <v>0</v>
      </c>
      <c r="H291" s="122" t="s">
        <v>329</v>
      </c>
      <c r="I291" s="123" t="s">
        <v>2</v>
      </c>
      <c r="J291" s="123" t="s">
        <v>330</v>
      </c>
      <c r="K291" s="124" t="s">
        <v>15</v>
      </c>
      <c r="L291" s="128">
        <v>1.3</v>
      </c>
      <c r="M291" s="151">
        <v>9.48</v>
      </c>
      <c r="N291" s="151">
        <v>12.1</v>
      </c>
      <c r="O291" s="151">
        <f t="shared" si="24"/>
        <v>15.73</v>
      </c>
      <c r="P291" s="136">
        <f>O291/$O$325</f>
        <v>1.665998638811328E-5</v>
      </c>
    </row>
    <row r="292" spans="1:16" ht="46.8">
      <c r="A292" s="40" t="s">
        <v>1117</v>
      </c>
      <c r="B292" s="21">
        <v>72934</v>
      </c>
      <c r="C292" s="21" t="s">
        <v>2</v>
      </c>
      <c r="D292" s="41" t="s">
        <v>1118</v>
      </c>
      <c r="E292" s="21" t="s">
        <v>538</v>
      </c>
      <c r="F292" s="23">
        <v>219.8</v>
      </c>
      <c r="G292" s="125">
        <v>0</v>
      </c>
      <c r="H292" s="122" t="s">
        <v>327</v>
      </c>
      <c r="I292" s="123" t="s">
        <v>2</v>
      </c>
      <c r="J292" s="123" t="s">
        <v>328</v>
      </c>
      <c r="K292" s="124" t="s">
        <v>15</v>
      </c>
      <c r="L292" s="128">
        <v>219.8</v>
      </c>
      <c r="M292" s="151">
        <v>7.92</v>
      </c>
      <c r="N292" s="151">
        <v>10.11</v>
      </c>
      <c r="O292" s="151">
        <f t="shared" si="24"/>
        <v>2222.1779999999999</v>
      </c>
      <c r="P292" s="136">
        <f>O292/$O$325</f>
        <v>2.35355723025841E-3</v>
      </c>
    </row>
    <row r="293" spans="1:16" ht="46.8">
      <c r="A293" s="40" t="s">
        <v>1119</v>
      </c>
      <c r="B293" s="21">
        <v>72310</v>
      </c>
      <c r="C293" s="21" t="s">
        <v>2</v>
      </c>
      <c r="D293" s="28" t="s">
        <v>1120</v>
      </c>
      <c r="E293" s="21" t="s">
        <v>538</v>
      </c>
      <c r="F293" s="23">
        <v>4</v>
      </c>
      <c r="G293" s="125">
        <v>0</v>
      </c>
      <c r="H293" s="122" t="s">
        <v>431</v>
      </c>
      <c r="I293" s="123" t="s">
        <v>2</v>
      </c>
      <c r="J293" s="123" t="s">
        <v>432</v>
      </c>
      <c r="K293" s="124" t="s">
        <v>15</v>
      </c>
      <c r="L293" s="128">
        <v>4</v>
      </c>
      <c r="M293" s="151">
        <v>59.41</v>
      </c>
      <c r="N293" s="151">
        <v>75.86</v>
      </c>
      <c r="O293" s="151">
        <f t="shared" si="24"/>
        <v>303.44</v>
      </c>
      <c r="P293" s="136">
        <f>O293/$O$325</f>
        <v>3.2137992813789532E-4</v>
      </c>
    </row>
    <row r="294" spans="1:16" ht="26.4">
      <c r="A294" s="40" t="s">
        <v>1121</v>
      </c>
      <c r="B294" s="30" t="s">
        <v>1010</v>
      </c>
      <c r="C294" s="30" t="s">
        <v>6</v>
      </c>
      <c r="D294" s="28" t="s">
        <v>1122</v>
      </c>
      <c r="E294" s="21" t="s">
        <v>538</v>
      </c>
      <c r="F294" s="23">
        <v>90.1</v>
      </c>
      <c r="G294" s="125">
        <v>0</v>
      </c>
      <c r="H294" s="122" t="s">
        <v>357</v>
      </c>
      <c r="I294" s="123" t="s">
        <v>6</v>
      </c>
      <c r="J294" s="123" t="s">
        <v>358</v>
      </c>
      <c r="K294" s="124" t="s">
        <v>15</v>
      </c>
      <c r="L294" s="128">
        <v>90.1</v>
      </c>
      <c r="M294" s="151">
        <v>48.83</v>
      </c>
      <c r="N294" s="151">
        <v>62.35</v>
      </c>
      <c r="O294" s="151">
        <f t="shared" si="24"/>
        <v>5617.7349999999997</v>
      </c>
      <c r="P294" s="136">
        <f>O294/$O$325</f>
        <v>5.949865774445489E-3</v>
      </c>
    </row>
    <row r="295" spans="1:16" ht="26.4">
      <c r="A295" s="43">
        <v>21</v>
      </c>
      <c r="B295" s="43"/>
      <c r="C295" s="43"/>
      <c r="D295" s="55" t="s">
        <v>433</v>
      </c>
      <c r="E295" s="43"/>
      <c r="F295" s="58"/>
      <c r="G295" s="143"/>
      <c r="H295" s="138"/>
      <c r="I295" s="138"/>
      <c r="J295" s="138" t="s">
        <v>433</v>
      </c>
      <c r="K295" s="138"/>
      <c r="L295" s="144"/>
      <c r="M295" s="140"/>
      <c r="N295" s="140"/>
      <c r="O295" s="141">
        <f>SUM(O296:O299)</f>
        <v>3817.0299999999997</v>
      </c>
      <c r="P295" s="142">
        <f>SUM(P296:P299)</f>
        <v>4.042699799301973E-3</v>
      </c>
    </row>
    <row r="296" spans="1:16" ht="31.2">
      <c r="A296" s="21" t="s">
        <v>1123</v>
      </c>
      <c r="B296" s="21"/>
      <c r="C296" s="21" t="s">
        <v>562</v>
      </c>
      <c r="D296" s="28" t="s">
        <v>1124</v>
      </c>
      <c r="E296" s="21" t="s">
        <v>35</v>
      </c>
      <c r="F296" s="23">
        <v>1</v>
      </c>
      <c r="G296" s="125">
        <v>0</v>
      </c>
      <c r="H296" s="122"/>
      <c r="I296" s="123" t="s">
        <v>562</v>
      </c>
      <c r="J296" s="123" t="s">
        <v>434</v>
      </c>
      <c r="K296" s="124" t="s">
        <v>8</v>
      </c>
      <c r="L296" s="128">
        <v>1</v>
      </c>
      <c r="M296" s="151">
        <v>484.44</v>
      </c>
      <c r="N296" s="151">
        <v>618.62</v>
      </c>
      <c r="O296" s="151">
        <f t="shared" si="24"/>
        <v>618.62</v>
      </c>
      <c r="P296" s="136">
        <f>O296/$O$325</f>
        <v>6.5519394656164253E-4</v>
      </c>
    </row>
    <row r="297" spans="1:16">
      <c r="A297" s="21" t="s">
        <v>1125</v>
      </c>
      <c r="B297" s="21"/>
      <c r="C297" s="21" t="s">
        <v>562</v>
      </c>
      <c r="D297" s="28" t="s">
        <v>435</v>
      </c>
      <c r="E297" s="21" t="s">
        <v>538</v>
      </c>
      <c r="F297" s="23">
        <v>5</v>
      </c>
      <c r="G297" s="125">
        <v>0</v>
      </c>
      <c r="H297" s="122"/>
      <c r="I297" s="123" t="s">
        <v>562</v>
      </c>
      <c r="J297" s="123" t="s">
        <v>435</v>
      </c>
      <c r="K297" s="124" t="s">
        <v>15</v>
      </c>
      <c r="L297" s="128">
        <v>5</v>
      </c>
      <c r="M297" s="151">
        <v>349.69</v>
      </c>
      <c r="N297" s="151">
        <v>446.55</v>
      </c>
      <c r="O297" s="151">
        <f t="shared" si="24"/>
        <v>2232.75</v>
      </c>
      <c r="P297" s="136">
        <f>O297/$O$325</f>
        <v>2.3647542662466577E-3</v>
      </c>
    </row>
    <row r="298" spans="1:16">
      <c r="A298" s="21" t="s">
        <v>1126</v>
      </c>
      <c r="B298" s="21"/>
      <c r="C298" s="21" t="s">
        <v>562</v>
      </c>
      <c r="D298" s="28" t="s">
        <v>1127</v>
      </c>
      <c r="E298" s="21" t="s">
        <v>35</v>
      </c>
      <c r="F298" s="23">
        <v>1</v>
      </c>
      <c r="G298" s="125">
        <v>0</v>
      </c>
      <c r="H298" s="122" t="s">
        <v>436</v>
      </c>
      <c r="I298" s="123" t="s">
        <v>33</v>
      </c>
      <c r="J298" s="123" t="s">
        <v>437</v>
      </c>
      <c r="K298" s="124" t="s">
        <v>35</v>
      </c>
      <c r="L298" s="128">
        <v>1</v>
      </c>
      <c r="M298" s="151">
        <v>485.56</v>
      </c>
      <c r="N298" s="151">
        <v>620.05999999999995</v>
      </c>
      <c r="O298" s="151">
        <f t="shared" si="24"/>
        <v>620.05999999999995</v>
      </c>
      <c r="P298" s="136">
        <f>O298/$O$325</f>
        <v>6.5671908199704506E-4</v>
      </c>
    </row>
    <row r="299" spans="1:16" ht="31.2">
      <c r="A299" s="21" t="s">
        <v>1128</v>
      </c>
      <c r="B299" s="21"/>
      <c r="C299" s="21" t="s">
        <v>562</v>
      </c>
      <c r="D299" s="28" t="s">
        <v>1129</v>
      </c>
      <c r="E299" s="21" t="s">
        <v>35</v>
      </c>
      <c r="F299" s="23">
        <v>1</v>
      </c>
      <c r="G299" s="125">
        <v>0</v>
      </c>
      <c r="H299" s="122" t="s">
        <v>438</v>
      </c>
      <c r="I299" s="123" t="s">
        <v>33</v>
      </c>
      <c r="J299" s="123" t="s">
        <v>439</v>
      </c>
      <c r="K299" s="124" t="s">
        <v>35</v>
      </c>
      <c r="L299" s="128">
        <v>1</v>
      </c>
      <c r="M299" s="151">
        <v>270.64</v>
      </c>
      <c r="N299" s="151">
        <v>345.6</v>
      </c>
      <c r="O299" s="151">
        <f t="shared" si="24"/>
        <v>345.6</v>
      </c>
      <c r="P299" s="136">
        <f>O299/$O$325</f>
        <v>3.6603250449662744E-4</v>
      </c>
    </row>
    <row r="300" spans="1:16" ht="39.6">
      <c r="A300" s="43">
        <v>22</v>
      </c>
      <c r="B300" s="43"/>
      <c r="C300" s="43"/>
      <c r="D300" s="55" t="s">
        <v>440</v>
      </c>
      <c r="E300" s="44"/>
      <c r="F300" s="35"/>
      <c r="G300" s="143"/>
      <c r="H300" s="138"/>
      <c r="I300" s="138"/>
      <c r="J300" s="138" t="s">
        <v>440</v>
      </c>
      <c r="K300" s="138"/>
      <c r="L300" s="144"/>
      <c r="M300" s="140"/>
      <c r="N300" s="140"/>
      <c r="O300" s="141">
        <f>SUM(O301:O312)</f>
        <v>34509.919999999998</v>
      </c>
      <c r="P300" s="142">
        <f>SUM(P301:P312)</f>
        <v>3.655020962840929E-2</v>
      </c>
    </row>
    <row r="301" spans="1:16" ht="39.6">
      <c r="A301" s="21" t="s">
        <v>1130</v>
      </c>
      <c r="B301" s="21">
        <v>68070</v>
      </c>
      <c r="C301" s="21" t="s">
        <v>2</v>
      </c>
      <c r="D301" s="28" t="s">
        <v>1131</v>
      </c>
      <c r="E301" s="40" t="s">
        <v>538</v>
      </c>
      <c r="F301" s="23">
        <v>3</v>
      </c>
      <c r="G301" s="125">
        <v>0</v>
      </c>
      <c r="H301" s="122" t="s">
        <v>441</v>
      </c>
      <c r="I301" s="123" t="s">
        <v>2</v>
      </c>
      <c r="J301" s="123" t="s">
        <v>442</v>
      </c>
      <c r="K301" s="124" t="s">
        <v>15</v>
      </c>
      <c r="L301" s="128">
        <v>3</v>
      </c>
      <c r="M301" s="151">
        <v>79.239999999999995</v>
      </c>
      <c r="N301" s="151">
        <v>101.18</v>
      </c>
      <c r="O301" s="151">
        <f t="shared" si="24"/>
        <v>303.54000000000002</v>
      </c>
      <c r="P301" s="136">
        <f t="shared" ref="P301:P312" si="26">O301/$O$325</f>
        <v>3.2148584032090942E-4</v>
      </c>
    </row>
    <row r="302" spans="1:16">
      <c r="A302" s="21" t="s">
        <v>1132</v>
      </c>
      <c r="B302" s="21" t="s">
        <v>1133</v>
      </c>
      <c r="C302" s="49" t="s">
        <v>6</v>
      </c>
      <c r="D302" s="41" t="s">
        <v>1134</v>
      </c>
      <c r="E302" s="59" t="s">
        <v>538</v>
      </c>
      <c r="F302" s="23">
        <v>35</v>
      </c>
      <c r="G302" s="125">
        <v>0</v>
      </c>
      <c r="H302" s="122" t="s">
        <v>443</v>
      </c>
      <c r="I302" s="123" t="s">
        <v>6</v>
      </c>
      <c r="J302" s="123" t="s">
        <v>444</v>
      </c>
      <c r="K302" s="124" t="s">
        <v>15</v>
      </c>
      <c r="L302" s="128">
        <v>35</v>
      </c>
      <c r="M302" s="151">
        <v>10.08</v>
      </c>
      <c r="N302" s="151">
        <v>12.87</v>
      </c>
      <c r="O302" s="151">
        <f t="shared" si="24"/>
        <v>450.45</v>
      </c>
      <c r="P302" s="136">
        <f t="shared" si="26"/>
        <v>4.7708142838688024E-4</v>
      </c>
    </row>
    <row r="303" spans="1:16" ht="26.4">
      <c r="A303" s="21" t="s">
        <v>1135</v>
      </c>
      <c r="B303" s="21" t="s">
        <v>1136</v>
      </c>
      <c r="C303" s="49" t="s">
        <v>6</v>
      </c>
      <c r="D303" s="41" t="s">
        <v>1137</v>
      </c>
      <c r="E303" s="40" t="s">
        <v>35</v>
      </c>
      <c r="F303" s="23">
        <v>10</v>
      </c>
      <c r="G303" s="125">
        <v>0</v>
      </c>
      <c r="H303" s="122" t="s">
        <v>445</v>
      </c>
      <c r="I303" s="123" t="s">
        <v>6</v>
      </c>
      <c r="J303" s="123" t="s">
        <v>446</v>
      </c>
      <c r="K303" s="124" t="s">
        <v>8</v>
      </c>
      <c r="L303" s="128">
        <v>10</v>
      </c>
      <c r="M303" s="151">
        <v>11.03</v>
      </c>
      <c r="N303" s="151">
        <v>14.08</v>
      </c>
      <c r="O303" s="151">
        <f t="shared" si="24"/>
        <v>140.80000000000001</v>
      </c>
      <c r="P303" s="136">
        <f t="shared" si="26"/>
        <v>1.4912435368381118E-4</v>
      </c>
    </row>
    <row r="304" spans="1:16" ht="26.4">
      <c r="A304" s="21" t="s">
        <v>1138</v>
      </c>
      <c r="B304" s="21"/>
      <c r="C304" s="21" t="s">
        <v>562</v>
      </c>
      <c r="D304" s="41" t="s">
        <v>1139</v>
      </c>
      <c r="E304" s="40" t="s">
        <v>1140</v>
      </c>
      <c r="F304" s="23">
        <v>20</v>
      </c>
      <c r="G304" s="125">
        <v>0</v>
      </c>
      <c r="H304" s="122" t="s">
        <v>447</v>
      </c>
      <c r="I304" s="123" t="s">
        <v>33</v>
      </c>
      <c r="J304" s="123" t="s">
        <v>448</v>
      </c>
      <c r="K304" s="124" t="s">
        <v>35</v>
      </c>
      <c r="L304" s="128">
        <v>20</v>
      </c>
      <c r="M304" s="151">
        <v>1.25</v>
      </c>
      <c r="N304" s="151">
        <v>1.59</v>
      </c>
      <c r="O304" s="151">
        <f t="shared" si="24"/>
        <v>31.8</v>
      </c>
      <c r="P304" s="136">
        <f t="shared" si="26"/>
        <v>3.3680074198474401E-5</v>
      </c>
    </row>
    <row r="305" spans="1:16" ht="31.2">
      <c r="A305" s="21" t="s">
        <v>1141</v>
      </c>
      <c r="B305" s="21"/>
      <c r="C305" s="21" t="s">
        <v>562</v>
      </c>
      <c r="D305" s="41" t="s">
        <v>1142</v>
      </c>
      <c r="E305" s="40" t="s">
        <v>35</v>
      </c>
      <c r="F305" s="23">
        <v>20</v>
      </c>
      <c r="G305" s="125">
        <v>0</v>
      </c>
      <c r="H305" s="122" t="s">
        <v>449</v>
      </c>
      <c r="I305" s="123" t="s">
        <v>33</v>
      </c>
      <c r="J305" s="123" t="s">
        <v>450</v>
      </c>
      <c r="K305" s="124" t="s">
        <v>35</v>
      </c>
      <c r="L305" s="128">
        <v>20</v>
      </c>
      <c r="M305" s="151">
        <v>2.37</v>
      </c>
      <c r="N305" s="151">
        <v>3.02</v>
      </c>
      <c r="O305" s="151">
        <f t="shared" si="24"/>
        <v>60.4</v>
      </c>
      <c r="P305" s="136">
        <f t="shared" si="26"/>
        <v>6.3970958540498533E-5</v>
      </c>
    </row>
    <row r="306" spans="1:16" ht="39.6">
      <c r="A306" s="21" t="s">
        <v>1143</v>
      </c>
      <c r="B306" s="21"/>
      <c r="C306" s="21" t="s">
        <v>562</v>
      </c>
      <c r="D306" s="28" t="s">
        <v>1144</v>
      </c>
      <c r="E306" s="40" t="s">
        <v>35</v>
      </c>
      <c r="F306" s="23">
        <v>1</v>
      </c>
      <c r="G306" s="125">
        <v>0</v>
      </c>
      <c r="H306" s="122" t="s">
        <v>451</v>
      </c>
      <c r="I306" s="123" t="s">
        <v>33</v>
      </c>
      <c r="J306" s="123" t="s">
        <v>452</v>
      </c>
      <c r="K306" s="124" t="s">
        <v>35</v>
      </c>
      <c r="L306" s="128">
        <v>1</v>
      </c>
      <c r="M306" s="151">
        <v>360.72</v>
      </c>
      <c r="N306" s="151">
        <v>460.63</v>
      </c>
      <c r="O306" s="151">
        <f t="shared" si="24"/>
        <v>460.63</v>
      </c>
      <c r="P306" s="136">
        <f t="shared" si="26"/>
        <v>4.8786328861771263E-4</v>
      </c>
    </row>
    <row r="307" spans="1:16" ht="46.8">
      <c r="A307" s="21" t="s">
        <v>1145</v>
      </c>
      <c r="B307" s="21" t="s">
        <v>1146</v>
      </c>
      <c r="C307" s="49" t="s">
        <v>2</v>
      </c>
      <c r="D307" s="28" t="s">
        <v>1147</v>
      </c>
      <c r="E307" s="40" t="s">
        <v>16</v>
      </c>
      <c r="F307" s="23">
        <v>30</v>
      </c>
      <c r="G307" s="125">
        <v>0</v>
      </c>
      <c r="H307" s="122" t="s">
        <v>453</v>
      </c>
      <c r="I307" s="123" t="s">
        <v>2</v>
      </c>
      <c r="J307" s="123" t="s">
        <v>454</v>
      </c>
      <c r="K307" s="124" t="s">
        <v>16</v>
      </c>
      <c r="L307" s="128">
        <v>30</v>
      </c>
      <c r="M307" s="151">
        <v>5.8</v>
      </c>
      <c r="N307" s="151">
        <v>7.4</v>
      </c>
      <c r="O307" s="151">
        <f t="shared" si="24"/>
        <v>222</v>
      </c>
      <c r="P307" s="136">
        <f t="shared" si="26"/>
        <v>2.3512504629123634E-4</v>
      </c>
    </row>
    <row r="308" spans="1:16" ht="26.4">
      <c r="A308" s="21" t="s">
        <v>1148</v>
      </c>
      <c r="B308" s="40">
        <v>68069</v>
      </c>
      <c r="C308" s="40" t="s">
        <v>2</v>
      </c>
      <c r="D308" s="42" t="s">
        <v>1149</v>
      </c>
      <c r="E308" s="40" t="s">
        <v>35</v>
      </c>
      <c r="F308" s="23">
        <v>10</v>
      </c>
      <c r="G308" s="125">
        <v>0</v>
      </c>
      <c r="H308" s="122" t="s">
        <v>455</v>
      </c>
      <c r="I308" s="123" t="s">
        <v>2</v>
      </c>
      <c r="J308" s="123" t="s">
        <v>456</v>
      </c>
      <c r="K308" s="124" t="s">
        <v>8</v>
      </c>
      <c r="L308" s="128">
        <v>10</v>
      </c>
      <c r="M308" s="151">
        <v>112.25</v>
      </c>
      <c r="N308" s="151">
        <v>143.34</v>
      </c>
      <c r="O308" s="151">
        <f t="shared" si="24"/>
        <v>1433.4</v>
      </c>
      <c r="P308" s="136">
        <f t="shared" si="26"/>
        <v>1.5181452313236857E-3</v>
      </c>
    </row>
    <row r="309" spans="1:16">
      <c r="A309" s="21" t="s">
        <v>1150</v>
      </c>
      <c r="B309" s="40">
        <v>72253</v>
      </c>
      <c r="C309" s="40" t="s">
        <v>2</v>
      </c>
      <c r="D309" s="42" t="s">
        <v>1151</v>
      </c>
      <c r="E309" s="59" t="s">
        <v>538</v>
      </c>
      <c r="F309" s="23">
        <v>250</v>
      </c>
      <c r="G309" s="125">
        <v>0</v>
      </c>
      <c r="H309" s="122" t="s">
        <v>457</v>
      </c>
      <c r="I309" s="123" t="s">
        <v>2</v>
      </c>
      <c r="J309" s="123" t="s">
        <v>458</v>
      </c>
      <c r="K309" s="124" t="s">
        <v>15</v>
      </c>
      <c r="L309" s="128">
        <v>250</v>
      </c>
      <c r="M309" s="151">
        <v>41.6</v>
      </c>
      <c r="N309" s="151">
        <v>53.12</v>
      </c>
      <c r="O309" s="151">
        <f t="shared" si="24"/>
        <v>13280</v>
      </c>
      <c r="P309" s="136">
        <f t="shared" si="26"/>
        <v>1.4065137904268553E-2</v>
      </c>
    </row>
    <row r="310" spans="1:16">
      <c r="A310" s="21" t="s">
        <v>1152</v>
      </c>
      <c r="B310" s="40">
        <v>72254</v>
      </c>
      <c r="C310" s="40" t="s">
        <v>2</v>
      </c>
      <c r="D310" s="42" t="s">
        <v>1153</v>
      </c>
      <c r="E310" s="59" t="s">
        <v>538</v>
      </c>
      <c r="F310" s="23">
        <v>200</v>
      </c>
      <c r="G310" s="125">
        <v>0</v>
      </c>
      <c r="H310" s="122" t="s">
        <v>459</v>
      </c>
      <c r="I310" s="123" t="s">
        <v>2</v>
      </c>
      <c r="J310" s="123" t="s">
        <v>460</v>
      </c>
      <c r="K310" s="124" t="s">
        <v>15</v>
      </c>
      <c r="L310" s="128">
        <v>200</v>
      </c>
      <c r="M310" s="151">
        <v>59.74</v>
      </c>
      <c r="N310" s="151">
        <v>76.28</v>
      </c>
      <c r="O310" s="151">
        <f t="shared" si="24"/>
        <v>15256</v>
      </c>
      <c r="P310" s="136">
        <f t="shared" si="26"/>
        <v>1.6157962640626584E-2</v>
      </c>
    </row>
    <row r="311" spans="1:16" ht="52.8">
      <c r="A311" s="21" t="s">
        <v>1154</v>
      </c>
      <c r="B311" s="21"/>
      <c r="C311" s="21" t="s">
        <v>562</v>
      </c>
      <c r="D311" s="36" t="s">
        <v>1155</v>
      </c>
      <c r="E311" s="40" t="s">
        <v>35</v>
      </c>
      <c r="F311" s="23">
        <v>5</v>
      </c>
      <c r="G311" s="125">
        <v>0</v>
      </c>
      <c r="H311" s="122" t="s">
        <v>461</v>
      </c>
      <c r="I311" s="123" t="s">
        <v>33</v>
      </c>
      <c r="J311" s="123" t="s">
        <v>462</v>
      </c>
      <c r="K311" s="124" t="s">
        <v>35</v>
      </c>
      <c r="L311" s="128">
        <v>5</v>
      </c>
      <c r="M311" s="151">
        <v>387.82</v>
      </c>
      <c r="N311" s="151">
        <v>495.24</v>
      </c>
      <c r="O311" s="151">
        <f t="shared" si="24"/>
        <v>2476.1999999999998</v>
      </c>
      <c r="P311" s="136">
        <f t="shared" si="26"/>
        <v>2.6225974757944116E-3</v>
      </c>
    </row>
    <row r="312" spans="1:16" ht="46.8">
      <c r="A312" s="21" t="s">
        <v>1156</v>
      </c>
      <c r="B312" s="40">
        <v>72263</v>
      </c>
      <c r="C312" s="40" t="s">
        <v>2</v>
      </c>
      <c r="D312" s="42" t="s">
        <v>1157</v>
      </c>
      <c r="E312" s="40" t="s">
        <v>35</v>
      </c>
      <c r="F312" s="23">
        <v>10</v>
      </c>
      <c r="G312" s="125">
        <v>0</v>
      </c>
      <c r="H312" s="122" t="s">
        <v>463</v>
      </c>
      <c r="I312" s="123" t="s">
        <v>2</v>
      </c>
      <c r="J312" s="123" t="s">
        <v>464</v>
      </c>
      <c r="K312" s="124" t="s">
        <v>8</v>
      </c>
      <c r="L312" s="128">
        <v>10</v>
      </c>
      <c r="M312" s="151">
        <v>30.91</v>
      </c>
      <c r="N312" s="151">
        <v>39.47</v>
      </c>
      <c r="O312" s="151">
        <f t="shared" si="24"/>
        <v>394.7</v>
      </c>
      <c r="P312" s="136">
        <f t="shared" si="26"/>
        <v>4.1803538635653599E-4</v>
      </c>
    </row>
    <row r="313" spans="1:16">
      <c r="A313" s="43">
        <v>23</v>
      </c>
      <c r="B313" s="43"/>
      <c r="C313" s="43"/>
      <c r="D313" s="55" t="s">
        <v>465</v>
      </c>
      <c r="E313" s="44"/>
      <c r="F313" s="35"/>
      <c r="G313" s="143"/>
      <c r="H313" s="138"/>
      <c r="I313" s="138"/>
      <c r="J313" s="138" t="s">
        <v>465</v>
      </c>
      <c r="K313" s="138"/>
      <c r="L313" s="144"/>
      <c r="M313" s="140"/>
      <c r="N313" s="140"/>
      <c r="O313" s="141">
        <f>O314</f>
        <v>42560.284399999997</v>
      </c>
      <c r="P313" s="142">
        <f>P314</f>
        <v>4.5076526305036863E-2</v>
      </c>
    </row>
    <row r="314" spans="1:16">
      <c r="A314" s="32" t="s">
        <v>1158</v>
      </c>
      <c r="B314" s="32"/>
      <c r="C314" s="32"/>
      <c r="D314" s="34" t="s">
        <v>466</v>
      </c>
      <c r="E314" s="33"/>
      <c r="F314" s="23">
        <v>0</v>
      </c>
      <c r="G314" s="125"/>
      <c r="H314" s="146"/>
      <c r="I314" s="146"/>
      <c r="J314" s="146" t="s">
        <v>466</v>
      </c>
      <c r="K314" s="146"/>
      <c r="L314" s="147"/>
      <c r="M314" s="148"/>
      <c r="N314" s="148"/>
      <c r="O314" s="149">
        <f>SUM(O315:O321)</f>
        <v>42560.284399999997</v>
      </c>
      <c r="P314" s="150">
        <f>SUM(P315:P321)</f>
        <v>4.5076526305036863E-2</v>
      </c>
    </row>
    <row r="315" spans="1:16" ht="52.8">
      <c r="A315" s="30" t="s">
        <v>1159</v>
      </c>
      <c r="B315" s="49" t="s">
        <v>1160</v>
      </c>
      <c r="C315" s="49" t="s">
        <v>6</v>
      </c>
      <c r="D315" s="28" t="s">
        <v>1161</v>
      </c>
      <c r="E315" s="21" t="s">
        <v>35</v>
      </c>
      <c r="F315" s="23">
        <v>1</v>
      </c>
      <c r="G315" s="125">
        <v>0</v>
      </c>
      <c r="H315" s="122" t="s">
        <v>467</v>
      </c>
      <c r="I315" s="123" t="s">
        <v>6</v>
      </c>
      <c r="J315" s="123" t="s">
        <v>468</v>
      </c>
      <c r="K315" s="124" t="s">
        <v>8</v>
      </c>
      <c r="L315" s="128">
        <v>1</v>
      </c>
      <c r="M315" s="151">
        <v>3728.45</v>
      </c>
      <c r="N315" s="151">
        <v>4761.2299999999996</v>
      </c>
      <c r="O315" s="151">
        <f t="shared" ref="O315:O323" si="27">L315*N315</f>
        <v>4761.2299999999996</v>
      </c>
      <c r="P315" s="136">
        <f t="shared" ref="P315:P321" si="28">O315/$O$325</f>
        <v>5.042722631320825E-3</v>
      </c>
    </row>
    <row r="316" spans="1:16" ht="39.6">
      <c r="A316" s="30" t="s">
        <v>1162</v>
      </c>
      <c r="B316" s="21" t="s">
        <v>1163</v>
      </c>
      <c r="C316" s="21" t="s">
        <v>6</v>
      </c>
      <c r="D316" s="28" t="s">
        <v>1164</v>
      </c>
      <c r="E316" s="21" t="s">
        <v>4</v>
      </c>
      <c r="F316" s="23">
        <v>29.79</v>
      </c>
      <c r="G316" s="125">
        <v>0</v>
      </c>
      <c r="H316" s="122" t="s">
        <v>469</v>
      </c>
      <c r="I316" s="123" t="s">
        <v>6</v>
      </c>
      <c r="J316" s="123" t="s">
        <v>470</v>
      </c>
      <c r="K316" s="124" t="s">
        <v>4</v>
      </c>
      <c r="L316" s="128">
        <v>29.79</v>
      </c>
      <c r="M316" s="151">
        <v>305.58</v>
      </c>
      <c r="N316" s="151">
        <v>390.22</v>
      </c>
      <c r="O316" s="151">
        <f t="shared" si="27"/>
        <v>11624.6538</v>
      </c>
      <c r="P316" s="136">
        <f t="shared" si="28"/>
        <v>1.2311924607408093E-2</v>
      </c>
    </row>
    <row r="317" spans="1:16" ht="39.6">
      <c r="A317" s="30" t="s">
        <v>1165</v>
      </c>
      <c r="B317" s="21" t="s">
        <v>1163</v>
      </c>
      <c r="C317" s="21" t="s">
        <v>6</v>
      </c>
      <c r="D317" s="28" t="s">
        <v>1166</v>
      </c>
      <c r="E317" s="21" t="s">
        <v>4</v>
      </c>
      <c r="F317" s="23">
        <v>30.37</v>
      </c>
      <c r="G317" s="125">
        <v>0</v>
      </c>
      <c r="H317" s="122" t="s">
        <v>469</v>
      </c>
      <c r="I317" s="123" t="s">
        <v>6</v>
      </c>
      <c r="J317" s="123" t="s">
        <v>470</v>
      </c>
      <c r="K317" s="124" t="s">
        <v>4</v>
      </c>
      <c r="L317" s="128">
        <v>30.37</v>
      </c>
      <c r="M317" s="151">
        <v>305.58</v>
      </c>
      <c r="N317" s="151">
        <v>390.22</v>
      </c>
      <c r="O317" s="151">
        <f t="shared" si="27"/>
        <v>11850.981400000001</v>
      </c>
      <c r="P317" s="136">
        <f t="shared" si="28"/>
        <v>1.2551633109331446E-2</v>
      </c>
    </row>
    <row r="318" spans="1:16">
      <c r="A318" s="30" t="s">
        <v>1167</v>
      </c>
      <c r="B318" s="21" t="s">
        <v>1168</v>
      </c>
      <c r="C318" s="21" t="s">
        <v>6</v>
      </c>
      <c r="D318" s="60" t="s">
        <v>1169</v>
      </c>
      <c r="E318" s="49" t="s">
        <v>4</v>
      </c>
      <c r="F318" s="23">
        <v>31</v>
      </c>
      <c r="G318" s="125">
        <v>0</v>
      </c>
      <c r="H318" s="122" t="s">
        <v>471</v>
      </c>
      <c r="I318" s="123" t="s">
        <v>6</v>
      </c>
      <c r="J318" s="123" t="s">
        <v>472</v>
      </c>
      <c r="K318" s="124" t="s">
        <v>4</v>
      </c>
      <c r="L318" s="128">
        <v>31</v>
      </c>
      <c r="M318" s="151">
        <v>140.97999999999999</v>
      </c>
      <c r="N318" s="151">
        <v>180.03</v>
      </c>
      <c r="O318" s="151">
        <f t="shared" si="27"/>
        <v>5580.93</v>
      </c>
      <c r="P318" s="136">
        <f t="shared" si="28"/>
        <v>5.9108847954871613E-3</v>
      </c>
    </row>
    <row r="319" spans="1:16" ht="31.2">
      <c r="A319" s="30" t="s">
        <v>1170</v>
      </c>
      <c r="B319" s="21" t="s">
        <v>1171</v>
      </c>
      <c r="C319" s="49" t="s">
        <v>6</v>
      </c>
      <c r="D319" s="60" t="s">
        <v>1172</v>
      </c>
      <c r="E319" s="49" t="s">
        <v>4</v>
      </c>
      <c r="F319" s="23">
        <v>5.87</v>
      </c>
      <c r="G319" s="125">
        <v>0</v>
      </c>
      <c r="H319" s="122" t="s">
        <v>473</v>
      </c>
      <c r="I319" s="123" t="s">
        <v>6</v>
      </c>
      <c r="J319" s="123" t="s">
        <v>474</v>
      </c>
      <c r="K319" s="124" t="s">
        <v>15</v>
      </c>
      <c r="L319" s="128">
        <v>5.87</v>
      </c>
      <c r="M319" s="151">
        <v>171.78</v>
      </c>
      <c r="N319" s="151">
        <v>219.36</v>
      </c>
      <c r="O319" s="151">
        <f t="shared" si="27"/>
        <v>1287.6432000000002</v>
      </c>
      <c r="P319" s="136">
        <f t="shared" si="28"/>
        <v>1.3637710225522333E-3</v>
      </c>
    </row>
    <row r="320" spans="1:16" ht="31.2">
      <c r="A320" s="30" t="s">
        <v>1173</v>
      </c>
      <c r="B320" s="21" t="s">
        <v>1163</v>
      </c>
      <c r="C320" s="49" t="s">
        <v>6</v>
      </c>
      <c r="D320" s="60" t="s">
        <v>1174</v>
      </c>
      <c r="E320" s="49" t="s">
        <v>4</v>
      </c>
      <c r="F320" s="23">
        <v>2.4</v>
      </c>
      <c r="G320" s="125">
        <v>0</v>
      </c>
      <c r="H320" s="122" t="s">
        <v>469</v>
      </c>
      <c r="I320" s="123" t="s">
        <v>6</v>
      </c>
      <c r="J320" s="123" t="s">
        <v>470</v>
      </c>
      <c r="K320" s="124" t="s">
        <v>4</v>
      </c>
      <c r="L320" s="128">
        <v>2.4</v>
      </c>
      <c r="M320" s="151">
        <v>305.58</v>
      </c>
      <c r="N320" s="151">
        <v>390.22</v>
      </c>
      <c r="O320" s="151">
        <f t="shared" si="27"/>
        <v>936.52800000000002</v>
      </c>
      <c r="P320" s="136">
        <f t="shared" si="28"/>
        <v>9.9189724933801361E-4</v>
      </c>
    </row>
    <row r="321" spans="1:16" ht="39.6">
      <c r="A321" s="30" t="s">
        <v>1175</v>
      </c>
      <c r="B321" s="21" t="s">
        <v>1176</v>
      </c>
      <c r="C321" s="30" t="s">
        <v>6</v>
      </c>
      <c r="D321" s="28" t="s">
        <v>1177</v>
      </c>
      <c r="E321" s="30" t="s">
        <v>538</v>
      </c>
      <c r="F321" s="23">
        <v>59.9</v>
      </c>
      <c r="G321" s="125">
        <v>0</v>
      </c>
      <c r="H321" s="122" t="s">
        <v>475</v>
      </c>
      <c r="I321" s="123" t="s">
        <v>6</v>
      </c>
      <c r="J321" s="123" t="s">
        <v>476</v>
      </c>
      <c r="K321" s="124" t="s">
        <v>15</v>
      </c>
      <c r="L321" s="128">
        <v>59.9</v>
      </c>
      <c r="M321" s="151">
        <v>85.22</v>
      </c>
      <c r="N321" s="151">
        <v>108.82</v>
      </c>
      <c r="O321" s="151">
        <f t="shared" si="27"/>
        <v>6518.3179999999993</v>
      </c>
      <c r="P321" s="136">
        <f t="shared" si="28"/>
        <v>6.9036928895990944E-3</v>
      </c>
    </row>
    <row r="322" spans="1:16">
      <c r="A322" s="43">
        <v>24</v>
      </c>
      <c r="B322" s="43"/>
      <c r="C322" s="43"/>
      <c r="D322" s="55" t="s">
        <v>477</v>
      </c>
      <c r="E322" s="44"/>
      <c r="F322" s="35"/>
      <c r="G322" s="143"/>
      <c r="H322" s="138"/>
      <c r="I322" s="138"/>
      <c r="J322" s="138" t="s">
        <v>477</v>
      </c>
      <c r="K322" s="138"/>
      <c r="L322" s="144"/>
      <c r="M322" s="140"/>
      <c r="N322" s="140"/>
      <c r="O322" s="141">
        <f>O323</f>
        <v>4035.0069000000003</v>
      </c>
      <c r="P322" s="142">
        <f>P323</f>
        <v>4.2735638925583703E-3</v>
      </c>
    </row>
    <row r="323" spans="1:16">
      <c r="A323" s="30" t="s">
        <v>1178</v>
      </c>
      <c r="B323" s="30">
        <v>9537</v>
      </c>
      <c r="C323" s="30" t="s">
        <v>2</v>
      </c>
      <c r="D323" s="61" t="s">
        <v>1179</v>
      </c>
      <c r="E323" s="30" t="s">
        <v>4</v>
      </c>
      <c r="F323" s="23">
        <v>890.73</v>
      </c>
      <c r="G323" s="125">
        <v>0</v>
      </c>
      <c r="H323" s="122" t="s">
        <v>478</v>
      </c>
      <c r="I323" s="123" t="s">
        <v>2</v>
      </c>
      <c r="J323" s="123" t="s">
        <v>479</v>
      </c>
      <c r="K323" s="124" t="s">
        <v>4</v>
      </c>
      <c r="L323" s="128">
        <v>890.73</v>
      </c>
      <c r="M323" s="151">
        <v>3.55</v>
      </c>
      <c r="N323" s="151">
        <v>4.53</v>
      </c>
      <c r="O323" s="151">
        <f t="shared" si="27"/>
        <v>4035.0069000000003</v>
      </c>
      <c r="P323" s="136">
        <f>O323/$O$325</f>
        <v>4.2735638925583703E-3</v>
      </c>
    </row>
    <row r="324" spans="1:16">
      <c r="H324" s="2"/>
      <c r="I324" s="2"/>
      <c r="J324" s="2"/>
      <c r="K324" s="2"/>
      <c r="L324" s="2"/>
      <c r="M324" s="2"/>
      <c r="N324" s="5"/>
      <c r="O324" s="5"/>
      <c r="P324" s="5"/>
    </row>
    <row r="325" spans="1:16">
      <c r="H325" s="180"/>
      <c r="I325" s="180"/>
      <c r="J325" s="180"/>
      <c r="K325" s="4"/>
      <c r="L325" s="3"/>
      <c r="M325" s="208" t="s">
        <v>480</v>
      </c>
      <c r="N325" s="209"/>
      <c r="O325" s="121">
        <f>O11+O17+O22+O63+O65+O74+O93+O100+O112+O116+O124+O156+O178+O208+O260+O265+O295+O300+O313+O322</f>
        <v>944178.44250000024</v>
      </c>
      <c r="P325" s="17"/>
    </row>
    <row r="326" spans="1:16">
      <c r="H326" s="3"/>
      <c r="I326" s="3"/>
      <c r="J326" s="3"/>
      <c r="K326" s="4"/>
      <c r="L326" s="3"/>
      <c r="M326" s="166"/>
      <c r="N326" s="167"/>
      <c r="O326" s="168"/>
      <c r="P326" s="17"/>
    </row>
    <row r="327" spans="1:16">
      <c r="H327" s="3"/>
      <c r="I327" s="3"/>
      <c r="J327" s="3"/>
      <c r="K327" s="4"/>
      <c r="L327" s="3"/>
      <c r="M327" s="166"/>
      <c r="N327" s="167"/>
      <c r="O327" s="168"/>
      <c r="P327" s="17"/>
    </row>
    <row r="328" spans="1:16">
      <c r="A328" s="205" t="s">
        <v>1190</v>
      </c>
      <c r="B328" s="205"/>
      <c r="C328" s="205"/>
      <c r="D328" s="205"/>
      <c r="E328" s="205"/>
      <c r="F328" s="205"/>
      <c r="G328" s="205"/>
      <c r="H328" s="205"/>
      <c r="I328" s="205"/>
      <c r="J328" s="205"/>
      <c r="K328" s="205"/>
      <c r="L328" s="205"/>
      <c r="M328" s="205"/>
      <c r="N328" s="205"/>
      <c r="O328" s="205"/>
      <c r="P328" s="205"/>
    </row>
    <row r="329" spans="1:16">
      <c r="A329" s="206" t="s">
        <v>1192</v>
      </c>
      <c r="B329" s="206"/>
      <c r="C329" s="206"/>
      <c r="D329" s="206"/>
      <c r="E329" s="206"/>
      <c r="F329" s="206"/>
      <c r="G329" s="206"/>
      <c r="H329" s="206"/>
      <c r="I329" s="206"/>
      <c r="J329" s="206"/>
      <c r="K329" s="206"/>
      <c r="L329" s="206"/>
      <c r="M329" s="206"/>
      <c r="N329" s="206"/>
      <c r="O329" s="206"/>
      <c r="P329" s="206"/>
    </row>
    <row r="330" spans="1:16">
      <c r="A330" s="206" t="s">
        <v>1193</v>
      </c>
      <c r="B330" s="206"/>
      <c r="C330" s="206"/>
      <c r="D330" s="206"/>
      <c r="E330" s="206"/>
      <c r="F330" s="206"/>
      <c r="G330" s="206"/>
      <c r="H330" s="206"/>
      <c r="I330" s="206"/>
      <c r="J330" s="206"/>
      <c r="K330" s="206"/>
      <c r="L330" s="206"/>
      <c r="M330" s="206"/>
      <c r="N330" s="206"/>
      <c r="O330" s="206"/>
      <c r="P330" s="206"/>
    </row>
    <row r="331" spans="1:16">
      <c r="A331" s="206" t="s">
        <v>1191</v>
      </c>
      <c r="B331" s="206"/>
      <c r="C331" s="206"/>
      <c r="D331" s="206"/>
      <c r="E331" s="206"/>
      <c r="F331" s="20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</row>
    <row r="332" spans="1:16">
      <c r="A332" s="206"/>
      <c r="B332" s="206"/>
      <c r="C332" s="206"/>
      <c r="D332" s="206"/>
      <c r="E332" s="206"/>
      <c r="F332" s="206"/>
      <c r="G332" s="206"/>
      <c r="H332" s="206"/>
      <c r="I332" s="206"/>
      <c r="J332" s="206"/>
      <c r="K332" s="206"/>
      <c r="L332" s="206"/>
      <c r="M332" s="206"/>
      <c r="N332" s="206"/>
      <c r="O332" s="206"/>
      <c r="P332" s="206"/>
    </row>
    <row r="333" spans="1:16">
      <c r="A333" s="207"/>
      <c r="B333" s="207"/>
      <c r="C333" s="207"/>
      <c r="D333" s="207"/>
      <c r="E333" s="207"/>
      <c r="F333" s="207"/>
      <c r="G333" s="207"/>
      <c r="H333" s="207"/>
      <c r="I333" s="207"/>
      <c r="J333" s="207"/>
      <c r="K333" s="207"/>
      <c r="L333" s="207"/>
      <c r="M333" s="207"/>
      <c r="N333" s="207"/>
      <c r="O333" s="207"/>
      <c r="P333" s="207"/>
    </row>
    <row r="334" spans="1:16">
      <c r="A334" s="206"/>
      <c r="B334" s="206"/>
      <c r="C334" s="206"/>
      <c r="D334" s="206"/>
      <c r="E334" s="206"/>
      <c r="F334" s="20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</row>
    <row r="335" spans="1:16">
      <c r="A335" s="205" t="s">
        <v>1190</v>
      </c>
      <c r="B335" s="205"/>
      <c r="C335" s="205"/>
      <c r="D335" s="205"/>
      <c r="E335" s="205"/>
      <c r="F335" s="205"/>
      <c r="G335" s="205"/>
      <c r="H335" s="205"/>
      <c r="I335" s="205"/>
      <c r="J335" s="205"/>
      <c r="K335" s="205"/>
      <c r="L335" s="205"/>
      <c r="M335" s="205"/>
      <c r="N335" s="205"/>
      <c r="O335" s="205"/>
      <c r="P335" s="205"/>
    </row>
    <row r="336" spans="1:16">
      <c r="A336" s="206" t="s">
        <v>1194</v>
      </c>
      <c r="B336" s="206"/>
      <c r="C336" s="206"/>
      <c r="D336" s="206"/>
      <c r="E336" s="206"/>
      <c r="F336" s="206"/>
      <c r="G336" s="206"/>
      <c r="H336" s="206"/>
      <c r="I336" s="206"/>
      <c r="J336" s="206"/>
      <c r="K336" s="206"/>
      <c r="L336" s="206"/>
      <c r="M336" s="206"/>
      <c r="N336" s="206"/>
      <c r="O336" s="206"/>
      <c r="P336" s="206"/>
    </row>
    <row r="337" spans="1:16">
      <c r="A337" s="206" t="s">
        <v>1195</v>
      </c>
      <c r="B337" s="206"/>
      <c r="C337" s="206"/>
      <c r="D337" s="206"/>
      <c r="E337" s="206"/>
      <c r="F337" s="206"/>
      <c r="G337" s="206"/>
      <c r="H337" s="206"/>
      <c r="I337" s="206"/>
      <c r="J337" s="206"/>
      <c r="K337" s="206"/>
      <c r="L337" s="206"/>
      <c r="M337" s="206"/>
      <c r="N337" s="206"/>
      <c r="O337" s="206"/>
      <c r="P337" s="206"/>
    </row>
    <row r="338" spans="1:16">
      <c r="A338" s="206"/>
      <c r="B338" s="206"/>
      <c r="C338" s="206"/>
      <c r="D338" s="206"/>
      <c r="E338" s="206"/>
      <c r="F338" s="206"/>
      <c r="G338" s="206"/>
      <c r="H338" s="206"/>
      <c r="I338" s="206"/>
      <c r="J338" s="206"/>
      <c r="K338" s="206"/>
      <c r="L338" s="206"/>
      <c r="M338" s="206"/>
      <c r="N338" s="206"/>
      <c r="O338" s="206"/>
      <c r="P338" s="206"/>
    </row>
    <row r="339" spans="1:16">
      <c r="A339" s="205"/>
      <c r="B339" s="205"/>
      <c r="C339" s="205"/>
      <c r="D339" s="205"/>
      <c r="E339" s="205"/>
      <c r="F339" s="205"/>
      <c r="G339" s="205"/>
      <c r="H339" s="205"/>
      <c r="I339" s="205"/>
      <c r="J339" s="205"/>
      <c r="K339" s="205"/>
      <c r="L339" s="205"/>
      <c r="M339" s="205"/>
      <c r="N339" s="205"/>
      <c r="O339" s="205"/>
      <c r="P339" s="205"/>
    </row>
  </sheetData>
  <mergeCells count="33">
    <mergeCell ref="A337:P337"/>
    <mergeCell ref="A339:P339"/>
    <mergeCell ref="A332:P332"/>
    <mergeCell ref="A334:P334"/>
    <mergeCell ref="A335:P335"/>
    <mergeCell ref="A338:P338"/>
    <mergeCell ref="A328:P328"/>
    <mergeCell ref="A329:P329"/>
    <mergeCell ref="A330:P330"/>
    <mergeCell ref="A331:P331"/>
    <mergeCell ref="A336:P336"/>
    <mergeCell ref="H325:J325"/>
    <mergeCell ref="A1:P1"/>
    <mergeCell ref="A2:P2"/>
    <mergeCell ref="A3:G3"/>
    <mergeCell ref="H3:P3"/>
    <mergeCell ref="B4:G4"/>
    <mergeCell ref="I4:P4"/>
    <mergeCell ref="B5:D5"/>
    <mergeCell ref="F5:G5"/>
    <mergeCell ref="I5:P5"/>
    <mergeCell ref="B6:D6"/>
    <mergeCell ref="F6:G6"/>
    <mergeCell ref="I6:P6"/>
    <mergeCell ref="H9:J9"/>
    <mergeCell ref="K9:L9"/>
    <mergeCell ref="M9:P9"/>
    <mergeCell ref="B7:D7"/>
    <mergeCell ref="F7:G7"/>
    <mergeCell ref="I7:P7"/>
    <mergeCell ref="A8:P8"/>
    <mergeCell ref="A9:D9"/>
    <mergeCell ref="E9:G9"/>
  </mergeCells>
  <phoneticPr fontId="2" type="noConversion"/>
  <conditionalFormatting sqref="F313">
    <cfRule type="cellIs" dxfId="2" priority="2" stopIfTrue="1" operator="equal">
      <formula>0</formula>
    </cfRule>
  </conditionalFormatting>
  <conditionalFormatting sqref="F322">
    <cfRule type="cellIs" dxfId="1" priority="1" stopIfTrue="1" operator="equal">
      <formula>0</formula>
    </cfRule>
  </conditionalFormatting>
  <conditionalFormatting sqref="F10:H10">
    <cfRule type="cellIs" dxfId="0" priority="3" stopIfTrue="1" operator="equal">
      <formula>0</formula>
    </cfRule>
  </conditionalFormatting>
  <pageMargins left="0.5" right="0.5" top="1" bottom="1" header="0.5" footer="0.5"/>
  <pageSetup paperSize="9" scale="54" fitToHeight="0" orientation="landscape" r:id="rId1"/>
  <headerFooter>
    <oddHeader xml:space="preserve">&amp;L </oddHeader>
    <oddFooter xml:space="preserve">&amp;L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2FF37-2D4E-4D04-9706-95363156B8BF}">
  <sheetPr>
    <pageSetUpPr fitToPage="1"/>
  </sheetPr>
  <dimension ref="A1:L67"/>
  <sheetViews>
    <sheetView topLeftCell="A45" workbookViewId="0">
      <selection activeCell="F63" sqref="F63"/>
    </sheetView>
  </sheetViews>
  <sheetFormatPr defaultRowHeight="13.8"/>
  <cols>
    <col min="2" max="2" width="55.3984375" bestFit="1" customWidth="1"/>
    <col min="3" max="3" width="11.09765625" bestFit="1" customWidth="1"/>
    <col min="4" max="12" width="12.69921875" customWidth="1"/>
  </cols>
  <sheetData>
    <row r="1" spans="1:12">
      <c r="A1" s="62" t="s">
        <v>1180</v>
      </c>
      <c r="B1" s="62"/>
      <c r="C1" s="63"/>
      <c r="D1" s="64"/>
      <c r="E1" s="65"/>
      <c r="F1" s="66"/>
      <c r="G1" s="66"/>
      <c r="H1" s="64"/>
      <c r="I1" s="67"/>
      <c r="J1" s="67"/>
      <c r="K1" s="67"/>
      <c r="L1" s="68"/>
    </row>
    <row r="2" spans="1:12">
      <c r="A2" s="69" t="s">
        <v>1181</v>
      </c>
      <c r="B2" s="69" t="s">
        <v>1188</v>
      </c>
      <c r="C2" s="70"/>
      <c r="D2" s="71"/>
      <c r="E2" s="72"/>
      <c r="F2" s="165"/>
      <c r="G2" s="73"/>
      <c r="H2" s="71"/>
      <c r="I2" s="74"/>
      <c r="J2" s="74"/>
      <c r="K2" s="74"/>
      <c r="L2" s="75"/>
    </row>
    <row r="3" spans="1:12" ht="14.4" thickBot="1">
      <c r="A3" s="76" t="s">
        <v>1182</v>
      </c>
      <c r="B3" s="76" t="s">
        <v>1189</v>
      </c>
      <c r="C3" s="77"/>
      <c r="D3" s="78"/>
      <c r="E3" s="79"/>
      <c r="F3" s="80"/>
      <c r="G3" s="80"/>
      <c r="H3" s="78"/>
      <c r="I3" s="81"/>
      <c r="J3" s="81"/>
      <c r="K3" s="81"/>
      <c r="L3" s="82"/>
    </row>
    <row r="4" spans="1:12" ht="14.4" thickBot="1">
      <c r="A4" s="83"/>
      <c r="B4" s="83"/>
      <c r="C4" s="70"/>
      <c r="D4" s="71"/>
      <c r="E4" s="72"/>
      <c r="F4" s="73"/>
      <c r="G4" s="73"/>
      <c r="H4" s="71"/>
      <c r="I4" s="74"/>
      <c r="J4" s="74"/>
      <c r="K4" s="74"/>
      <c r="L4" s="74"/>
    </row>
    <row r="5" spans="1:12" ht="14.4" thickBot="1">
      <c r="A5" s="200" t="s">
        <v>1183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2"/>
    </row>
    <row r="6" spans="1:12" ht="14.4" thickBot="1"/>
    <row r="7" spans="1:12" ht="14.4" thickBot="1">
      <c r="A7" s="156" t="s">
        <v>481</v>
      </c>
      <c r="B7" s="157" t="s">
        <v>484</v>
      </c>
      <c r="C7" s="157" t="s">
        <v>1184</v>
      </c>
      <c r="D7" s="157" t="s">
        <v>1185</v>
      </c>
      <c r="E7" s="157">
        <v>1</v>
      </c>
      <c r="F7" s="157">
        <v>2</v>
      </c>
      <c r="G7" s="157">
        <v>3</v>
      </c>
      <c r="H7" s="157">
        <v>4</v>
      </c>
      <c r="I7" s="157">
        <v>5</v>
      </c>
      <c r="J7" s="157">
        <v>6</v>
      </c>
      <c r="K7" s="157">
        <v>7</v>
      </c>
      <c r="L7" s="158">
        <v>8</v>
      </c>
    </row>
    <row r="8" spans="1:12">
      <c r="A8" s="84"/>
      <c r="B8" s="85"/>
      <c r="C8" s="85"/>
      <c r="D8" s="85"/>
      <c r="E8" s="86"/>
      <c r="F8" s="86"/>
      <c r="G8" s="86"/>
      <c r="H8" s="86"/>
      <c r="I8" s="86"/>
      <c r="J8" s="86"/>
      <c r="K8" s="87"/>
      <c r="L8" s="86"/>
    </row>
    <row r="9" spans="1:12">
      <c r="A9" s="159">
        <v>1</v>
      </c>
      <c r="B9" s="88" t="s">
        <v>521</v>
      </c>
      <c r="C9" s="163">
        <f>'Orçamento Sintético'!O11</f>
        <v>33468.9</v>
      </c>
      <c r="D9" s="89"/>
      <c r="E9" s="90">
        <v>1</v>
      </c>
      <c r="F9" s="91"/>
      <c r="G9" s="92"/>
      <c r="H9" s="92"/>
      <c r="I9" s="92"/>
      <c r="J9" s="92"/>
      <c r="K9" s="93"/>
      <c r="L9" s="92"/>
    </row>
    <row r="10" spans="1:12">
      <c r="A10" s="159"/>
      <c r="B10" s="94"/>
      <c r="C10" s="161"/>
      <c r="D10" s="89"/>
      <c r="E10" s="95">
        <f>E9*C9</f>
        <v>33468.9</v>
      </c>
      <c r="F10" s="95"/>
      <c r="G10" s="92"/>
      <c r="H10" s="92"/>
      <c r="I10" s="92"/>
      <c r="J10" s="92"/>
      <c r="K10" s="93"/>
      <c r="L10" s="92"/>
    </row>
    <row r="11" spans="1:12">
      <c r="A11" s="159">
        <v>5</v>
      </c>
      <c r="B11" s="96" t="s">
        <v>17</v>
      </c>
      <c r="C11" s="163">
        <f>'Orçamento Sintético'!O17</f>
        <v>10914.414000000001</v>
      </c>
      <c r="D11" s="89"/>
      <c r="E11" s="92"/>
      <c r="F11" s="98"/>
      <c r="G11" s="97">
        <v>0.2</v>
      </c>
      <c r="H11" s="97">
        <v>0.6</v>
      </c>
      <c r="I11" s="97">
        <v>0.2</v>
      </c>
      <c r="J11" s="98"/>
      <c r="K11" s="98"/>
      <c r="L11" s="92"/>
    </row>
    <row r="12" spans="1:12">
      <c r="A12" s="159"/>
      <c r="B12" s="92"/>
      <c r="C12" s="161"/>
      <c r="D12" s="89"/>
      <c r="E12" s="92"/>
      <c r="F12" s="95"/>
      <c r="G12" s="95">
        <f>G11*$C11</f>
        <v>2182.8828000000003</v>
      </c>
      <c r="H12" s="95">
        <f t="shared" ref="H12:K12" si="0">H11*$C11</f>
        <v>6548.6484</v>
      </c>
      <c r="I12" s="95">
        <f t="shared" si="0"/>
        <v>2182.8828000000003</v>
      </c>
      <c r="J12" s="95">
        <f t="shared" si="0"/>
        <v>0</v>
      </c>
      <c r="K12" s="95">
        <f t="shared" si="0"/>
        <v>0</v>
      </c>
      <c r="L12" s="92"/>
    </row>
    <row r="13" spans="1:12">
      <c r="A13" s="159">
        <v>6</v>
      </c>
      <c r="B13" s="19" t="s">
        <v>546</v>
      </c>
      <c r="C13" s="163">
        <f>'Orçamento Sintético'!O22</f>
        <v>221782.37670000002</v>
      </c>
      <c r="D13" s="89"/>
      <c r="E13" s="92"/>
      <c r="F13" s="92"/>
      <c r="G13" s="92"/>
      <c r="H13" s="97">
        <v>0.2</v>
      </c>
      <c r="I13" s="97">
        <v>0.5</v>
      </c>
      <c r="J13" s="97">
        <v>0.3</v>
      </c>
      <c r="K13" s="100"/>
      <c r="L13" s="98"/>
    </row>
    <row r="14" spans="1:12">
      <c r="A14" s="159"/>
      <c r="B14" s="92"/>
      <c r="C14" s="161"/>
      <c r="D14" s="89"/>
      <c r="E14" s="92"/>
      <c r="F14" s="92"/>
      <c r="G14" s="92"/>
      <c r="H14" s="95">
        <f>H13*$C13</f>
        <v>44356.475340000005</v>
      </c>
      <c r="I14" s="95">
        <f t="shared" ref="I14:J14" si="1">I13*$C13</f>
        <v>110891.18835000001</v>
      </c>
      <c r="J14" s="95">
        <f t="shared" si="1"/>
        <v>66534.713010000007</v>
      </c>
      <c r="K14" s="101"/>
      <c r="L14" s="95"/>
    </row>
    <row r="15" spans="1:12">
      <c r="A15" s="159">
        <v>7</v>
      </c>
      <c r="B15" s="19" t="s">
        <v>628</v>
      </c>
      <c r="C15" s="163">
        <f>'Orçamento Sintético'!O63</f>
        <v>11181.4625</v>
      </c>
      <c r="D15" s="89"/>
      <c r="E15" s="92"/>
      <c r="F15" s="97">
        <v>0.15</v>
      </c>
      <c r="G15" s="97">
        <v>0.65</v>
      </c>
      <c r="H15" s="97">
        <v>0.2</v>
      </c>
      <c r="I15" s="98"/>
      <c r="J15" s="98"/>
      <c r="K15" s="102"/>
      <c r="L15" s="99"/>
    </row>
    <row r="16" spans="1:12">
      <c r="A16" s="159"/>
      <c r="B16" s="92"/>
      <c r="C16" s="161"/>
      <c r="D16" s="89"/>
      <c r="E16" s="92"/>
      <c r="F16" s="103">
        <f>F15*C15</f>
        <v>1677.2193749999999</v>
      </c>
      <c r="G16" s="95">
        <f>G15*C15</f>
        <v>7267.9506250000004</v>
      </c>
      <c r="H16" s="95">
        <f>H15*C15</f>
        <v>2236.2925</v>
      </c>
      <c r="I16" s="95"/>
      <c r="J16" s="95"/>
      <c r="K16" s="101"/>
      <c r="L16" s="95"/>
    </row>
    <row r="17" spans="1:12">
      <c r="A17" s="159">
        <v>9</v>
      </c>
      <c r="B17" s="19" t="s">
        <v>70</v>
      </c>
      <c r="C17" s="163">
        <f>'Orçamento Sintético'!O65</f>
        <v>89937.372499999998</v>
      </c>
      <c r="D17" s="89"/>
      <c r="E17" s="92"/>
      <c r="F17" s="92"/>
      <c r="G17" s="98"/>
      <c r="H17" s="97">
        <v>0.3</v>
      </c>
      <c r="I17" s="97">
        <v>0.6</v>
      </c>
      <c r="J17" s="97">
        <v>0.1</v>
      </c>
      <c r="K17" s="104"/>
      <c r="L17" s="105"/>
    </row>
    <row r="18" spans="1:12">
      <c r="A18" s="159"/>
      <c r="B18" s="92"/>
      <c r="C18" s="161"/>
      <c r="D18" s="89"/>
      <c r="E18" s="92"/>
      <c r="F18" s="92"/>
      <c r="G18" s="103">
        <f>G17*C17</f>
        <v>0</v>
      </c>
      <c r="H18" s="95">
        <f>H17*C17</f>
        <v>26981.211749999999</v>
      </c>
      <c r="I18" s="95">
        <f>I17*C17</f>
        <v>53962.423499999997</v>
      </c>
      <c r="J18" s="95">
        <f>J17*C17</f>
        <v>8993.7372500000001</v>
      </c>
      <c r="K18" s="101"/>
      <c r="L18" s="95"/>
    </row>
    <row r="19" spans="1:12">
      <c r="A19" s="159">
        <v>10</v>
      </c>
      <c r="B19" s="19" t="s">
        <v>81</v>
      </c>
      <c r="C19" s="163">
        <f>'Orçamento Sintético'!O74</f>
        <v>81958.264200000005</v>
      </c>
      <c r="D19" s="89"/>
      <c r="E19" s="92"/>
      <c r="F19" s="92"/>
      <c r="G19" s="98"/>
      <c r="H19" s="97">
        <v>0.2</v>
      </c>
      <c r="I19" s="97">
        <v>0.15</v>
      </c>
      <c r="J19" s="97">
        <v>0.5</v>
      </c>
      <c r="K19" s="106">
        <v>0.15</v>
      </c>
      <c r="L19" s="105"/>
    </row>
    <row r="20" spans="1:12">
      <c r="A20" s="159"/>
      <c r="B20" s="92"/>
      <c r="C20" s="161"/>
      <c r="D20" s="89"/>
      <c r="E20" s="92"/>
      <c r="F20" s="92"/>
      <c r="G20" s="107">
        <f>G19*C19</f>
        <v>0</v>
      </c>
      <c r="H20" s="95">
        <f>H19*C19</f>
        <v>16391.652840000002</v>
      </c>
      <c r="I20" s="95">
        <f>I19*C19</f>
        <v>12293.73963</v>
      </c>
      <c r="J20" s="95">
        <f>J19*C19</f>
        <v>40979.132100000003</v>
      </c>
      <c r="K20" s="101">
        <f>K19*C19</f>
        <v>12293.73963</v>
      </c>
      <c r="L20" s="95">
        <f>L19*C19</f>
        <v>0</v>
      </c>
    </row>
    <row r="21" spans="1:12">
      <c r="A21" s="159">
        <v>11</v>
      </c>
      <c r="B21" s="19" t="s">
        <v>690</v>
      </c>
      <c r="C21" s="163">
        <f>'Orçamento Sintético'!O93</f>
        <v>82752.9329</v>
      </c>
      <c r="D21" s="89"/>
      <c r="E21" s="92"/>
      <c r="F21" s="92"/>
      <c r="G21" s="92"/>
      <c r="H21" s="98"/>
      <c r="I21" s="98"/>
      <c r="J21" s="97">
        <v>0.5</v>
      </c>
      <c r="K21" s="97">
        <v>0.4</v>
      </c>
      <c r="L21" s="97">
        <v>0.1</v>
      </c>
    </row>
    <row r="22" spans="1:12">
      <c r="A22" s="159"/>
      <c r="B22" s="92"/>
      <c r="C22" s="161"/>
      <c r="D22" s="89"/>
      <c r="E22" s="92"/>
      <c r="F22" s="92"/>
      <c r="G22" s="92"/>
      <c r="H22" s="95"/>
      <c r="I22" s="95"/>
      <c r="J22" s="95">
        <f>J21*C21</f>
        <v>41376.46645</v>
      </c>
      <c r="K22" s="108">
        <f>K21*C21</f>
        <v>33101.173159999998</v>
      </c>
      <c r="L22" s="107">
        <f>L21*C21</f>
        <v>8275.2932899999996</v>
      </c>
    </row>
    <row r="23" spans="1:12">
      <c r="A23" s="159">
        <v>12</v>
      </c>
      <c r="B23" s="19" t="s">
        <v>706</v>
      </c>
      <c r="C23" s="163">
        <f>'Orçamento Sintético'!O100</f>
        <v>13535.43</v>
      </c>
      <c r="D23" s="89"/>
      <c r="E23" s="92"/>
      <c r="F23" s="109">
        <v>0.05</v>
      </c>
      <c r="G23" s="97">
        <v>0.05</v>
      </c>
      <c r="H23" s="97">
        <v>0.2</v>
      </c>
      <c r="I23" s="97">
        <v>0.3</v>
      </c>
      <c r="J23" s="97">
        <v>0.3</v>
      </c>
      <c r="K23" s="97">
        <v>0.1</v>
      </c>
      <c r="L23" s="105"/>
    </row>
    <row r="24" spans="1:12">
      <c r="A24" s="159"/>
      <c r="B24" s="92"/>
      <c r="C24" s="161"/>
      <c r="D24" s="89"/>
      <c r="E24" s="92"/>
      <c r="F24" s="107">
        <f>F23*C23</f>
        <v>676.77150000000006</v>
      </c>
      <c r="G24" s="107">
        <f>G23*C23</f>
        <v>676.77150000000006</v>
      </c>
      <c r="H24" s="95">
        <f>H23*C23</f>
        <v>2707.0860000000002</v>
      </c>
      <c r="I24" s="95">
        <f>I23*C23</f>
        <v>4060.6289999999999</v>
      </c>
      <c r="J24" s="95">
        <f>J23*C23</f>
        <v>4060.6289999999999</v>
      </c>
      <c r="K24" s="108">
        <f>K23*C23</f>
        <v>1353.5430000000001</v>
      </c>
      <c r="L24" s="107"/>
    </row>
    <row r="25" spans="1:12">
      <c r="A25" s="159">
        <v>13</v>
      </c>
      <c r="B25" s="44" t="s">
        <v>144</v>
      </c>
      <c r="C25" s="163">
        <f>'Orçamento Sintético'!O112</f>
        <v>3103.26</v>
      </c>
      <c r="D25" s="89"/>
      <c r="E25" s="92"/>
      <c r="F25" s="99"/>
      <c r="G25" s="99"/>
      <c r="H25" s="99"/>
      <c r="I25" s="97">
        <v>0.2</v>
      </c>
      <c r="J25" s="97">
        <v>0.4</v>
      </c>
      <c r="K25" s="110">
        <v>0.4</v>
      </c>
      <c r="L25" s="98"/>
    </row>
    <row r="26" spans="1:12">
      <c r="A26" s="159"/>
      <c r="B26" s="92"/>
      <c r="C26" s="161"/>
      <c r="D26" s="89"/>
      <c r="E26" s="92"/>
      <c r="F26" s="95"/>
      <c r="G26" s="95"/>
      <c r="H26" s="95"/>
      <c r="I26" s="95">
        <f>I25*C25</f>
        <v>620.65200000000004</v>
      </c>
      <c r="J26" s="95">
        <f>J25*C25</f>
        <v>1241.3040000000001</v>
      </c>
      <c r="K26" s="101">
        <f>K25*C25</f>
        <v>1241.3040000000001</v>
      </c>
      <c r="L26" s="95"/>
    </row>
    <row r="27" spans="1:12">
      <c r="A27" s="159">
        <v>14</v>
      </c>
      <c r="B27" s="19" t="s">
        <v>737</v>
      </c>
      <c r="C27" s="163">
        <f>'Orçamento Sintético'!O116</f>
        <v>15704.320000000002</v>
      </c>
      <c r="D27" s="89"/>
      <c r="E27" s="92"/>
      <c r="F27" s="99"/>
      <c r="G27" s="97">
        <v>0.1</v>
      </c>
      <c r="H27" s="97">
        <v>0.1</v>
      </c>
      <c r="I27" s="97">
        <v>0.25</v>
      </c>
      <c r="J27" s="97">
        <v>0.35</v>
      </c>
      <c r="K27" s="110">
        <v>0.2</v>
      </c>
      <c r="L27" s="98"/>
    </row>
    <row r="28" spans="1:12">
      <c r="A28" s="159"/>
      <c r="B28" s="92"/>
      <c r="C28" s="161"/>
      <c r="D28" s="89"/>
      <c r="E28" s="92"/>
      <c r="F28" s="95"/>
      <c r="G28" s="95">
        <f>G27*C27</f>
        <v>1570.4320000000002</v>
      </c>
      <c r="H28" s="95">
        <f>H27*C27</f>
        <v>1570.4320000000002</v>
      </c>
      <c r="I28" s="95">
        <f>I27*C27</f>
        <v>3926.0800000000004</v>
      </c>
      <c r="J28" s="95">
        <f>J27*C27</f>
        <v>5496.5120000000006</v>
      </c>
      <c r="K28" s="101">
        <f>K27*C27</f>
        <v>3140.8640000000005</v>
      </c>
      <c r="L28" s="95"/>
    </row>
    <row r="29" spans="1:12">
      <c r="A29" s="159">
        <v>15</v>
      </c>
      <c r="B29" s="19" t="s">
        <v>756</v>
      </c>
      <c r="C29" s="163">
        <f>'Orçamento Sintético'!O124</f>
        <v>60351.672999999995</v>
      </c>
      <c r="D29" s="89"/>
      <c r="E29" s="92"/>
      <c r="F29" s="111"/>
      <c r="G29" s="98"/>
      <c r="H29" s="98"/>
      <c r="I29" s="98"/>
      <c r="J29" s="97">
        <v>0.2</v>
      </c>
      <c r="K29" s="110">
        <v>0.8</v>
      </c>
      <c r="L29" s="98"/>
    </row>
    <row r="30" spans="1:12">
      <c r="A30" s="159"/>
      <c r="B30" s="92"/>
      <c r="C30" s="161"/>
      <c r="D30" s="89"/>
      <c r="E30" s="92"/>
      <c r="F30" s="112"/>
      <c r="G30" s="95"/>
      <c r="H30" s="95"/>
      <c r="I30" s="95"/>
      <c r="J30" s="95">
        <f>J29*C29</f>
        <v>12070.3346</v>
      </c>
      <c r="K30" s="101">
        <f>K29*C29</f>
        <v>48281.338400000001</v>
      </c>
      <c r="L30" s="95"/>
    </row>
    <row r="31" spans="1:12">
      <c r="A31" s="159">
        <v>16</v>
      </c>
      <c r="B31" s="19" t="s">
        <v>217</v>
      </c>
      <c r="C31" s="163">
        <f>'Orçamento Sintético'!O156</f>
        <v>5289.4881999999998</v>
      </c>
      <c r="D31" s="89"/>
      <c r="E31" s="92"/>
      <c r="F31" s="111"/>
      <c r="G31" s="98"/>
      <c r="H31" s="97">
        <v>0.3</v>
      </c>
      <c r="I31" s="97">
        <v>0.3</v>
      </c>
      <c r="J31" s="99"/>
      <c r="K31" s="97">
        <v>0.4</v>
      </c>
      <c r="L31" s="98"/>
    </row>
    <row r="32" spans="1:12">
      <c r="A32" s="159"/>
      <c r="B32" s="92"/>
      <c r="C32" s="161"/>
      <c r="D32" s="89"/>
      <c r="E32" s="92"/>
      <c r="F32" s="112"/>
      <c r="G32" s="95"/>
      <c r="H32" s="95">
        <f>H31*C31</f>
        <v>1586.84646</v>
      </c>
      <c r="I32" s="95">
        <f>I31*C31</f>
        <v>1586.84646</v>
      </c>
      <c r="J32" s="95"/>
      <c r="K32" s="101">
        <f>K31*C31</f>
        <v>2115.7952799999998</v>
      </c>
      <c r="L32" s="95"/>
    </row>
    <row r="33" spans="1:12">
      <c r="A33" s="159">
        <v>17</v>
      </c>
      <c r="B33" s="19" t="s">
        <v>258</v>
      </c>
      <c r="C33" s="163">
        <f>'Orçamento Sintético'!O178</f>
        <v>39804.753199999999</v>
      </c>
      <c r="D33" s="89"/>
      <c r="E33" s="92"/>
      <c r="F33" s="99"/>
      <c r="G33" s="99"/>
      <c r="H33" s="97">
        <v>0.1</v>
      </c>
      <c r="I33" s="97">
        <v>0.1</v>
      </c>
      <c r="J33" s="97">
        <v>0.5</v>
      </c>
      <c r="K33" s="97">
        <v>0.3</v>
      </c>
      <c r="L33" s="98"/>
    </row>
    <row r="34" spans="1:12">
      <c r="A34" s="94"/>
      <c r="B34" s="92"/>
      <c r="C34" s="162"/>
      <c r="D34" s="91"/>
      <c r="E34" s="92"/>
      <c r="F34" s="95"/>
      <c r="G34" s="95"/>
      <c r="H34" s="95">
        <f>H33*C33</f>
        <v>3980.47532</v>
      </c>
      <c r="I34" s="95">
        <f>I33*C33</f>
        <v>3980.47532</v>
      </c>
      <c r="J34" s="95">
        <f>J33*C33</f>
        <v>19902.3766</v>
      </c>
      <c r="K34" s="95">
        <f>K33*C33</f>
        <v>11941.425959999999</v>
      </c>
      <c r="L34" s="95"/>
    </row>
    <row r="35" spans="1:12">
      <c r="A35" s="160">
        <v>18</v>
      </c>
      <c r="B35" s="19" t="s">
        <v>303</v>
      </c>
      <c r="C35" s="164">
        <f>'Orçamento Sintético'!O208</f>
        <v>148700.42200000002</v>
      </c>
      <c r="D35" s="89"/>
      <c r="E35" s="92"/>
      <c r="F35" s="114">
        <v>0.05</v>
      </c>
      <c r="G35" s="114">
        <v>0.05</v>
      </c>
      <c r="H35" s="114">
        <v>0.1</v>
      </c>
      <c r="I35" s="114">
        <v>0.1</v>
      </c>
      <c r="J35" s="114">
        <v>0.35</v>
      </c>
      <c r="K35" s="114">
        <v>0.3</v>
      </c>
      <c r="L35" s="114">
        <v>0.05</v>
      </c>
    </row>
    <row r="36" spans="1:12">
      <c r="A36" s="160"/>
      <c r="B36" s="92"/>
      <c r="C36" s="162"/>
      <c r="D36" s="91"/>
      <c r="E36" s="92"/>
      <c r="F36" s="95">
        <f>F35*C35</f>
        <v>7435.0211000000018</v>
      </c>
      <c r="G36" s="95">
        <f>G35*C35</f>
        <v>7435.0211000000018</v>
      </c>
      <c r="H36" s="95">
        <f>H35*C35</f>
        <v>14870.042200000004</v>
      </c>
      <c r="I36" s="95">
        <f>I35*C35</f>
        <v>14870.042200000004</v>
      </c>
      <c r="J36" s="95">
        <f>J35*C35</f>
        <v>52045.147700000001</v>
      </c>
      <c r="K36" s="95">
        <f>K35*C35</f>
        <v>44610.126600000003</v>
      </c>
      <c r="L36" s="95">
        <f>L35*C35</f>
        <v>7435.0211000000018</v>
      </c>
    </row>
    <row r="37" spans="1:12">
      <c r="A37" s="160">
        <v>19</v>
      </c>
      <c r="B37" s="55" t="s">
        <v>392</v>
      </c>
      <c r="C37" s="164">
        <f>'Orçamento Sintético'!O260</f>
        <v>1594.2399999999998</v>
      </c>
      <c r="D37" s="89"/>
      <c r="E37" s="92"/>
      <c r="F37" s="95"/>
      <c r="G37" s="95"/>
      <c r="H37" s="114">
        <v>0.3</v>
      </c>
      <c r="I37" s="114">
        <v>0.2</v>
      </c>
      <c r="J37" s="95"/>
      <c r="K37" s="101"/>
      <c r="L37" s="114">
        <v>0.5</v>
      </c>
    </row>
    <row r="38" spans="1:12">
      <c r="A38" s="160"/>
      <c r="B38" s="92"/>
      <c r="C38" s="162"/>
      <c r="D38" s="91"/>
      <c r="E38" s="92"/>
      <c r="F38" s="95"/>
      <c r="G38" s="95"/>
      <c r="H38" s="95">
        <f>H37*C37</f>
        <v>478.27199999999993</v>
      </c>
      <c r="I38" s="95">
        <f>I37*C37</f>
        <v>318.84799999999996</v>
      </c>
      <c r="J38" s="95"/>
      <c r="K38" s="101"/>
      <c r="L38" s="95">
        <f>L37*C37</f>
        <v>797.11999999999989</v>
      </c>
    </row>
    <row r="39" spans="1:12">
      <c r="A39" s="160">
        <v>20</v>
      </c>
      <c r="B39" s="55" t="s">
        <v>397</v>
      </c>
      <c r="C39" s="164">
        <f>'Orçamento Sintético'!O265</f>
        <v>39176.892</v>
      </c>
      <c r="D39" s="89"/>
      <c r="E39" s="92"/>
      <c r="F39" s="95"/>
      <c r="G39" s="95"/>
      <c r="H39" s="95"/>
      <c r="I39" s="95"/>
      <c r="J39" s="95"/>
      <c r="K39" s="109">
        <v>0.7</v>
      </c>
      <c r="L39" s="114">
        <v>0.3</v>
      </c>
    </row>
    <row r="40" spans="1:12">
      <c r="A40" s="160"/>
      <c r="B40" s="92"/>
      <c r="C40" s="162"/>
      <c r="D40" s="91"/>
      <c r="E40" s="92"/>
      <c r="F40" s="95"/>
      <c r="G40" s="95"/>
      <c r="H40" s="95"/>
      <c r="I40" s="95"/>
      <c r="J40" s="95"/>
      <c r="K40" s="101">
        <f>K39*C39</f>
        <v>27423.824399999998</v>
      </c>
      <c r="L40" s="95">
        <f>L39*C39</f>
        <v>11753.0676</v>
      </c>
    </row>
    <row r="41" spans="1:12">
      <c r="A41" s="160">
        <v>21</v>
      </c>
      <c r="B41" s="19" t="s">
        <v>433</v>
      </c>
      <c r="C41" s="164">
        <f>'Orçamento Sintético'!O295</f>
        <v>3817.0299999999997</v>
      </c>
      <c r="D41" s="89"/>
      <c r="E41" s="92"/>
      <c r="F41" s="95"/>
      <c r="G41" s="95"/>
      <c r="H41" s="95"/>
      <c r="I41" s="95"/>
      <c r="J41" s="95"/>
      <c r="K41" s="109">
        <v>0.3</v>
      </c>
      <c r="L41" s="114">
        <v>0.7</v>
      </c>
    </row>
    <row r="42" spans="1:12">
      <c r="A42" s="160"/>
      <c r="B42" s="92"/>
      <c r="C42" s="162"/>
      <c r="D42" s="91"/>
      <c r="E42" s="92"/>
      <c r="F42" s="95"/>
      <c r="G42" s="95"/>
      <c r="H42" s="95"/>
      <c r="I42" s="95"/>
      <c r="J42" s="95"/>
      <c r="K42" s="101">
        <f>K41*C41</f>
        <v>1145.1089999999999</v>
      </c>
      <c r="L42" s="95">
        <f>L41*C41</f>
        <v>2671.9209999999998</v>
      </c>
    </row>
    <row r="43" spans="1:12">
      <c r="A43" s="160">
        <v>22</v>
      </c>
      <c r="B43" s="19" t="s">
        <v>1186</v>
      </c>
      <c r="C43" s="164">
        <f>'Orçamento Sintético'!O300</f>
        <v>34509.919999999998</v>
      </c>
      <c r="D43" s="89"/>
      <c r="E43" s="92"/>
      <c r="F43" s="114">
        <v>0.05</v>
      </c>
      <c r="G43" s="114">
        <v>0.15</v>
      </c>
      <c r="H43" s="115"/>
      <c r="I43" s="115"/>
      <c r="J43" s="115"/>
      <c r="K43" s="109">
        <v>0.6</v>
      </c>
      <c r="L43" s="114">
        <v>0.2</v>
      </c>
    </row>
    <row r="44" spans="1:12">
      <c r="A44" s="160"/>
      <c r="B44" s="92"/>
      <c r="C44" s="162"/>
      <c r="D44" s="91"/>
      <c r="E44" s="92"/>
      <c r="F44" s="95">
        <f>F43*C43</f>
        <v>1725.4960000000001</v>
      </c>
      <c r="G44" s="95">
        <f>G43*C43</f>
        <v>5176.4879999999994</v>
      </c>
      <c r="H44" s="95"/>
      <c r="I44" s="95"/>
      <c r="J44" s="95"/>
      <c r="K44" s="101">
        <f>K43*C43</f>
        <v>20705.951999999997</v>
      </c>
      <c r="L44" s="95">
        <f>L43*C43</f>
        <v>6901.9840000000004</v>
      </c>
    </row>
    <row r="45" spans="1:12">
      <c r="A45" s="160">
        <v>23</v>
      </c>
      <c r="B45" s="19" t="s">
        <v>465</v>
      </c>
      <c r="C45" s="164">
        <f>'Orçamento Sintético'!O313</f>
        <v>42560.284399999997</v>
      </c>
      <c r="D45" s="89"/>
      <c r="E45" s="114">
        <v>0.15</v>
      </c>
      <c r="F45" s="114">
        <v>0.25</v>
      </c>
      <c r="G45" s="116"/>
      <c r="H45" s="95"/>
      <c r="I45" s="95"/>
      <c r="J45" s="95"/>
      <c r="K45" s="114">
        <v>0.45</v>
      </c>
      <c r="L45" s="114">
        <v>0.15</v>
      </c>
    </row>
    <row r="46" spans="1:12">
      <c r="A46" s="160"/>
      <c r="B46" s="92"/>
      <c r="C46" s="162"/>
      <c r="D46" s="91"/>
      <c r="E46" s="107">
        <f>E45*C45</f>
        <v>6384.0426599999992</v>
      </c>
      <c r="F46" s="107">
        <f>F45*C45</f>
        <v>10640.071099999999</v>
      </c>
      <c r="G46" s="107"/>
      <c r="H46" s="95"/>
      <c r="I46" s="95"/>
      <c r="J46" s="95"/>
      <c r="K46" s="101">
        <f>K45*C45</f>
        <v>19152.127979999997</v>
      </c>
      <c r="L46" s="95">
        <f>L45*C45</f>
        <v>6384.0426599999992</v>
      </c>
    </row>
    <row r="47" spans="1:12">
      <c r="A47" s="160">
        <v>24</v>
      </c>
      <c r="B47" s="19" t="s">
        <v>477</v>
      </c>
      <c r="C47" s="164">
        <f>'Orçamento Sintético'!O322</f>
        <v>4035.0069000000003</v>
      </c>
      <c r="D47" s="89"/>
      <c r="E47" s="92"/>
      <c r="F47" s="95"/>
      <c r="G47" s="95"/>
      <c r="H47" s="95"/>
      <c r="I47" s="95"/>
      <c r="J47" s="95"/>
      <c r="K47" s="109">
        <v>0.3</v>
      </c>
      <c r="L47" s="114">
        <v>0.7</v>
      </c>
    </row>
    <row r="48" spans="1:12">
      <c r="A48" s="94"/>
      <c r="B48" s="92"/>
      <c r="C48" s="113"/>
      <c r="D48" s="92"/>
      <c r="E48" s="92"/>
      <c r="F48" s="92"/>
      <c r="G48" s="92"/>
      <c r="H48" s="92"/>
      <c r="I48" s="92"/>
      <c r="J48" s="92"/>
      <c r="K48" s="103">
        <f>K47*C47</f>
        <v>1210.50207</v>
      </c>
      <c r="L48" s="103">
        <f>L47*C47</f>
        <v>2824.5048299999999</v>
      </c>
    </row>
    <row r="49" spans="1:12" ht="14.4" thickBot="1">
      <c r="A49" s="117"/>
      <c r="B49" s="117"/>
      <c r="C49" s="118"/>
      <c r="D49" s="117"/>
      <c r="E49" s="117"/>
      <c r="F49" s="117"/>
      <c r="G49" s="117"/>
      <c r="H49" s="117"/>
      <c r="I49" s="117"/>
      <c r="J49" s="117"/>
      <c r="K49" s="117"/>
      <c r="L49" s="119"/>
    </row>
    <row r="50" spans="1:12" ht="14.4" thickBot="1">
      <c r="A50" s="203" t="s">
        <v>1187</v>
      </c>
      <c r="B50" s="204"/>
      <c r="C50" s="120">
        <f>SUM(C9:C47)</f>
        <v>944178.44250000024</v>
      </c>
      <c r="D50" s="129">
        <v>0.99999999999999967</v>
      </c>
      <c r="E50" s="130">
        <f t="shared" ref="E50:L50" si="2">E10+E12+E14+E16+E18+E20+E22+E24+E26+E28+E30+E32+E34+E36+E38+E40+E42+E44+E46+E48</f>
        <v>39852.942660000001</v>
      </c>
      <c r="F50" s="131">
        <f t="shared" si="2"/>
        <v>22154.579075000001</v>
      </c>
      <c r="G50" s="131">
        <f t="shared" si="2"/>
        <v>24309.546025000003</v>
      </c>
      <c r="H50" s="131">
        <f t="shared" si="2"/>
        <v>121707.43481000001</v>
      </c>
      <c r="I50" s="131">
        <f t="shared" si="2"/>
        <v>208693.80725999997</v>
      </c>
      <c r="J50" s="131">
        <f t="shared" si="2"/>
        <v>252700.35270999998</v>
      </c>
      <c r="K50" s="131">
        <f t="shared" si="2"/>
        <v>227716.82547999994</v>
      </c>
      <c r="L50" s="132">
        <f t="shared" si="2"/>
        <v>47042.95448</v>
      </c>
    </row>
    <row r="51" spans="1:12">
      <c r="A51" s="117"/>
      <c r="B51" s="117"/>
      <c r="C51" s="118"/>
      <c r="D51" s="117"/>
      <c r="E51" s="153">
        <f>E50/$C$50</f>
        <v>4.2209121566551752E-2</v>
      </c>
      <c r="F51" s="154">
        <f t="shared" ref="F51:L51" si="3">F50/$C$50</f>
        <v>2.3464398335910953E-2</v>
      </c>
      <c r="G51" s="154">
        <f t="shared" si="3"/>
        <v>2.5746770875887687E-2</v>
      </c>
      <c r="H51" s="154">
        <f t="shared" si="3"/>
        <v>0.12890300109769767</v>
      </c>
      <c r="I51" s="154">
        <f t="shared" si="3"/>
        <v>0.22103216708424259</v>
      </c>
      <c r="J51" s="154">
        <f t="shared" si="3"/>
        <v>0.26764046003941666</v>
      </c>
      <c r="K51" s="154">
        <f t="shared" si="3"/>
        <v>0.24117986095620891</v>
      </c>
      <c r="L51" s="155">
        <f t="shared" si="3"/>
        <v>4.9824220044083448E-2</v>
      </c>
    </row>
    <row r="52" spans="1:12" ht="14.4" thickBot="1">
      <c r="A52" s="117"/>
      <c r="B52" s="117"/>
      <c r="C52" s="118"/>
      <c r="D52" s="117"/>
      <c r="E52" s="133">
        <f>E50</f>
        <v>39852.942660000001</v>
      </c>
      <c r="F52" s="134">
        <f>E52+F50</f>
        <v>62007.521735000002</v>
      </c>
      <c r="G52" s="134">
        <f t="shared" ref="G52:L52" si="4">F52+G50</f>
        <v>86317.067760000005</v>
      </c>
      <c r="H52" s="134">
        <f t="shared" si="4"/>
        <v>208024.50257000001</v>
      </c>
      <c r="I52" s="134">
        <f t="shared" si="4"/>
        <v>416718.30982999998</v>
      </c>
      <c r="J52" s="134">
        <f t="shared" si="4"/>
        <v>669418.66253999993</v>
      </c>
      <c r="K52" s="134">
        <f t="shared" si="4"/>
        <v>897135.48801999982</v>
      </c>
      <c r="L52" s="135">
        <f t="shared" si="4"/>
        <v>944178.44249999977</v>
      </c>
    </row>
    <row r="53" spans="1:12">
      <c r="A53" s="117"/>
      <c r="B53" s="117"/>
      <c r="C53" s="118"/>
      <c r="D53" s="117"/>
      <c r="E53" s="117"/>
      <c r="F53" s="117"/>
      <c r="G53" s="117"/>
      <c r="H53" s="117"/>
      <c r="I53" s="117"/>
      <c r="J53" s="117"/>
      <c r="K53" s="117"/>
      <c r="L53" s="117"/>
    </row>
    <row r="57" spans="1:12">
      <c r="A57" s="211" t="s">
        <v>1190</v>
      </c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</row>
    <row r="58" spans="1:12">
      <c r="A58" s="210" t="s">
        <v>1192</v>
      </c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</row>
    <row r="59" spans="1:12">
      <c r="A59" s="210" t="s">
        <v>1193</v>
      </c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</row>
    <row r="60" spans="1:12">
      <c r="A60" s="210" t="s">
        <v>1196</v>
      </c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</row>
    <row r="64" spans="1:12">
      <c r="A64" s="211" t="s">
        <v>1190</v>
      </c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>
      <c r="A65" s="210" t="s">
        <v>1194</v>
      </c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</row>
    <row r="66" spans="1:12">
      <c r="A66" s="210" t="s">
        <v>1195</v>
      </c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</row>
    <row r="67" spans="1:12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</row>
  </sheetData>
  <mergeCells count="10">
    <mergeCell ref="A64:L64"/>
    <mergeCell ref="A65:L65"/>
    <mergeCell ref="A66:L66"/>
    <mergeCell ref="A60:L60"/>
    <mergeCell ref="A67:L67"/>
    <mergeCell ref="A5:L5"/>
    <mergeCell ref="A50:B50"/>
    <mergeCell ref="A57:L57"/>
    <mergeCell ref="A58:L58"/>
    <mergeCell ref="A59:L59"/>
  </mergeCells>
  <pageMargins left="0.511811024" right="0.511811024" top="0.78740157499999996" bottom="0.78740157499999996" header="0.31496062000000002" footer="0.31496062000000002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Sintético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camila kesia</cp:lastModifiedBy>
  <cp:revision>0</cp:revision>
  <cp:lastPrinted>2024-03-25T21:23:23Z</cp:lastPrinted>
  <dcterms:created xsi:type="dcterms:W3CDTF">2024-03-25T19:21:47Z</dcterms:created>
  <dcterms:modified xsi:type="dcterms:W3CDTF">2024-12-03T17:00:49Z</dcterms:modified>
</cp:coreProperties>
</file>